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245" yWindow="-15" windowWidth="10290" windowHeight="8115"/>
  </bookViews>
  <sheets>
    <sheet name="прилож.2" sheetId="3" r:id="rId1"/>
    <sheet name="прилож.4" sheetId="5" r:id="rId2"/>
    <sheet name="прилож 3-ФОР 15" sheetId="6" r:id="rId3"/>
  </sheets>
  <calcPr calcId="145621"/>
</workbook>
</file>

<file path=xl/calcChain.xml><?xml version="1.0" encoding="utf-8"?>
<calcChain xmlns="http://schemas.openxmlformats.org/spreadsheetml/2006/main">
  <c r="E86" i="5" l="1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E68" i="5"/>
  <c r="F14" i="6"/>
  <c r="G14" i="6"/>
  <c r="L64" i="5"/>
  <c r="R126" i="6"/>
  <c r="Q126" i="6"/>
  <c r="P126" i="6"/>
  <c r="O126" i="6"/>
  <c r="N126" i="6"/>
  <c r="M126" i="6"/>
  <c r="L126" i="6"/>
  <c r="K126" i="6"/>
  <c r="J126" i="6"/>
  <c r="I126" i="6"/>
  <c r="H126" i="6"/>
  <c r="G126" i="6"/>
  <c r="F126" i="6"/>
  <c r="E126" i="6"/>
  <c r="R125" i="6"/>
  <c r="Q125" i="6"/>
  <c r="P125" i="6"/>
  <c r="O125" i="6"/>
  <c r="N125" i="6"/>
  <c r="M125" i="6"/>
  <c r="L125" i="6"/>
  <c r="K125" i="6"/>
  <c r="J125" i="6"/>
  <c r="I125" i="6"/>
  <c r="H125" i="6"/>
  <c r="G125" i="6"/>
  <c r="F125" i="6"/>
  <c r="E125" i="6"/>
  <c r="R123" i="6"/>
  <c r="Q123" i="6"/>
  <c r="P123" i="6"/>
  <c r="O123" i="6"/>
  <c r="N123" i="6"/>
  <c r="M123" i="6"/>
  <c r="L123" i="6"/>
  <c r="K123" i="6"/>
  <c r="J123" i="6"/>
  <c r="I123" i="6"/>
  <c r="H123" i="6"/>
  <c r="G123" i="6"/>
  <c r="F123" i="6"/>
  <c r="E123" i="6"/>
  <c r="R122" i="6"/>
  <c r="Q122" i="6"/>
  <c r="P122" i="6"/>
  <c r="O122" i="6"/>
  <c r="N122" i="6"/>
  <c r="M122" i="6"/>
  <c r="L122" i="6"/>
  <c r="K122" i="6"/>
  <c r="J122" i="6"/>
  <c r="I122" i="6"/>
  <c r="H122" i="6"/>
  <c r="G122" i="6"/>
  <c r="F122" i="6"/>
  <c r="E122" i="6"/>
  <c r="R121" i="6"/>
  <c r="Q121" i="6"/>
  <c r="P121" i="6"/>
  <c r="O121" i="6"/>
  <c r="N121" i="6"/>
  <c r="M121" i="6"/>
  <c r="L121" i="6"/>
  <c r="K121" i="6"/>
  <c r="J121" i="6"/>
  <c r="I121" i="6"/>
  <c r="H121" i="6"/>
  <c r="G121" i="6"/>
  <c r="F121" i="6"/>
  <c r="E121" i="6"/>
  <c r="R120" i="6"/>
  <c r="Q120" i="6"/>
  <c r="P120" i="6"/>
  <c r="O120" i="6"/>
  <c r="N120" i="6"/>
  <c r="M120" i="6"/>
  <c r="L120" i="6"/>
  <c r="K120" i="6"/>
  <c r="J120" i="6"/>
  <c r="I120" i="6"/>
  <c r="H120" i="6"/>
  <c r="G120" i="6"/>
  <c r="F120" i="6"/>
  <c r="E120" i="6"/>
  <c r="R119" i="6"/>
  <c r="Q119" i="6"/>
  <c r="P119" i="6"/>
  <c r="O119" i="6"/>
  <c r="N119" i="6"/>
  <c r="M119" i="6"/>
  <c r="L119" i="6"/>
  <c r="K119" i="6"/>
  <c r="J119" i="6"/>
  <c r="I119" i="6"/>
  <c r="H119" i="6"/>
  <c r="G119" i="6"/>
  <c r="F119" i="6"/>
  <c r="E119" i="6"/>
  <c r="R118" i="6"/>
  <c r="Q118" i="6"/>
  <c r="P118" i="6"/>
  <c r="O118" i="6"/>
  <c r="N118" i="6"/>
  <c r="M118" i="6"/>
  <c r="L118" i="6"/>
  <c r="K118" i="6"/>
  <c r="J118" i="6"/>
  <c r="I118" i="6"/>
  <c r="H118" i="6"/>
  <c r="G118" i="6"/>
  <c r="F118" i="6"/>
  <c r="E118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F107" i="6"/>
  <c r="E107" i="6"/>
  <c r="R106" i="6"/>
  <c r="Q106" i="6"/>
  <c r="P106" i="6"/>
  <c r="O106" i="6"/>
  <c r="N106" i="6"/>
  <c r="M106" i="6"/>
  <c r="L106" i="6"/>
  <c r="K106" i="6"/>
  <c r="J106" i="6"/>
  <c r="I106" i="6"/>
  <c r="H106" i="6"/>
  <c r="G106" i="6"/>
  <c r="F106" i="6"/>
  <c r="E106" i="6"/>
  <c r="R110" i="6" s="1"/>
  <c r="R102" i="6"/>
  <c r="G102" i="6"/>
  <c r="F102" i="6"/>
  <c r="E102" i="6"/>
  <c r="G101" i="6"/>
  <c r="F101" i="6"/>
  <c r="R99" i="6"/>
  <c r="Q99" i="6"/>
  <c r="P99" i="6"/>
  <c r="O99" i="6"/>
  <c r="N99" i="6"/>
  <c r="M99" i="6"/>
  <c r="L99" i="6"/>
  <c r="K99" i="6"/>
  <c r="J99" i="6"/>
  <c r="I99" i="6"/>
  <c r="H99" i="6"/>
  <c r="G99" i="6"/>
  <c r="F99" i="6"/>
  <c r="E99" i="6"/>
  <c r="R98" i="6"/>
  <c r="Q98" i="6"/>
  <c r="P98" i="6"/>
  <c r="O98" i="6"/>
  <c r="N98" i="6"/>
  <c r="M98" i="6"/>
  <c r="G98" i="6"/>
  <c r="F98" i="6"/>
  <c r="E98" i="6"/>
  <c r="R96" i="6"/>
  <c r="Q102" i="6" s="1"/>
  <c r="Q96" i="6"/>
  <c r="P102" i="6" s="1"/>
  <c r="P96" i="6"/>
  <c r="O102" i="6" s="1"/>
  <c r="O96" i="6"/>
  <c r="N102" i="6" s="1"/>
  <c r="N96" i="6"/>
  <c r="M102" i="6" s="1"/>
  <c r="M96" i="6"/>
  <c r="L102" i="6" s="1"/>
  <c r="L96" i="6"/>
  <c r="K102" i="6" s="1"/>
  <c r="K96" i="6"/>
  <c r="J102" i="6" s="1"/>
  <c r="J96" i="6"/>
  <c r="I102" i="6" s="1"/>
  <c r="I96" i="6"/>
  <c r="H102" i="6" s="1"/>
  <c r="R91" i="6"/>
  <c r="Q91" i="6"/>
  <c r="P91" i="6"/>
  <c r="O91" i="6"/>
  <c r="N91" i="6"/>
  <c r="M91" i="6"/>
  <c r="L91" i="6"/>
  <c r="K91" i="6"/>
  <c r="J91" i="6"/>
  <c r="I91" i="6"/>
  <c r="H91" i="6"/>
  <c r="G91" i="6"/>
  <c r="F91" i="6"/>
  <c r="E91" i="6"/>
  <c r="R90" i="6"/>
  <c r="Q90" i="6"/>
  <c r="P90" i="6"/>
  <c r="O90" i="6"/>
  <c r="N90" i="6"/>
  <c r="M90" i="6"/>
  <c r="L90" i="6"/>
  <c r="K90" i="6"/>
  <c r="J90" i="6"/>
  <c r="I90" i="6"/>
  <c r="H90" i="6"/>
  <c r="G90" i="6"/>
  <c r="F90" i="6"/>
  <c r="E90" i="6"/>
  <c r="R88" i="6"/>
  <c r="G88" i="6"/>
  <c r="F88" i="6"/>
  <c r="E88" i="6"/>
  <c r="G87" i="6"/>
  <c r="F87" i="6"/>
  <c r="E87" i="6"/>
  <c r="R84" i="6"/>
  <c r="Q88" i="6" s="1"/>
  <c r="Q84" i="6"/>
  <c r="Q93" i="6" s="1"/>
  <c r="P84" i="6"/>
  <c r="O88" i="6" s="1"/>
  <c r="O84" i="6"/>
  <c r="O93" i="6" s="1"/>
  <c r="N84" i="6"/>
  <c r="M88" i="6" s="1"/>
  <c r="M84" i="6"/>
  <c r="M93" i="6" s="1"/>
  <c r="L84" i="6"/>
  <c r="K88" i="6" s="1"/>
  <c r="K84" i="6"/>
  <c r="K93" i="6" s="1"/>
  <c r="J84" i="6"/>
  <c r="I88" i="6" s="1"/>
  <c r="I84" i="6"/>
  <c r="I93" i="6" s="1"/>
  <c r="R77" i="6"/>
  <c r="G77" i="6"/>
  <c r="F77" i="6"/>
  <c r="E77" i="6"/>
  <c r="F76" i="6"/>
  <c r="E76" i="6"/>
  <c r="R74" i="6"/>
  <c r="Q74" i="6"/>
  <c r="P74" i="6"/>
  <c r="O74" i="6"/>
  <c r="N74" i="6"/>
  <c r="M74" i="6"/>
  <c r="L74" i="6"/>
  <c r="K74" i="6"/>
  <c r="J74" i="6"/>
  <c r="I74" i="6"/>
  <c r="H74" i="6"/>
  <c r="G74" i="6"/>
  <c r="F74" i="6"/>
  <c r="F80" i="6" s="1"/>
  <c r="E74" i="6"/>
  <c r="E80" i="6" s="1"/>
  <c r="R73" i="6"/>
  <c r="Q77" i="6" s="1"/>
  <c r="Q73" i="6"/>
  <c r="P77" i="6" s="1"/>
  <c r="P73" i="6"/>
  <c r="O77" i="6" s="1"/>
  <c r="O73" i="6"/>
  <c r="N77" i="6" s="1"/>
  <c r="N73" i="6"/>
  <c r="M77" i="6" s="1"/>
  <c r="M73" i="6"/>
  <c r="L77" i="6" s="1"/>
  <c r="L73" i="6"/>
  <c r="K77" i="6" s="1"/>
  <c r="K73" i="6"/>
  <c r="J77" i="6" s="1"/>
  <c r="J73" i="6"/>
  <c r="I77" i="6" s="1"/>
  <c r="I73" i="6"/>
  <c r="H77" i="6" s="1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R70" i="6"/>
  <c r="Q70" i="6"/>
  <c r="P70" i="6"/>
  <c r="O70" i="6"/>
  <c r="N70" i="6"/>
  <c r="M70" i="6"/>
  <c r="L70" i="6"/>
  <c r="K70" i="6"/>
  <c r="J70" i="6"/>
  <c r="I70" i="6"/>
  <c r="H70" i="6"/>
  <c r="G70" i="6"/>
  <c r="F70" i="6"/>
  <c r="E70" i="6"/>
  <c r="R69" i="6"/>
  <c r="Q69" i="6"/>
  <c r="P69" i="6"/>
  <c r="O69" i="6"/>
  <c r="N69" i="6"/>
  <c r="M69" i="6"/>
  <c r="L69" i="6"/>
  <c r="K69" i="6"/>
  <c r="J69" i="6"/>
  <c r="I69" i="6"/>
  <c r="H69" i="6"/>
  <c r="G69" i="6"/>
  <c r="F69" i="6"/>
  <c r="E69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R65" i="6"/>
  <c r="Q65" i="6"/>
  <c r="P65" i="6"/>
  <c r="O65" i="6"/>
  <c r="N65" i="6"/>
  <c r="M65" i="6"/>
  <c r="L65" i="6"/>
  <c r="K65" i="6"/>
  <c r="J65" i="6"/>
  <c r="I65" i="6"/>
  <c r="H65" i="6"/>
  <c r="G65" i="6"/>
  <c r="F65" i="6"/>
  <c r="E65" i="6"/>
  <c r="R64" i="6"/>
  <c r="Q64" i="6"/>
  <c r="P64" i="6"/>
  <c r="O64" i="6"/>
  <c r="N64" i="6"/>
  <c r="M64" i="6"/>
  <c r="L64" i="6"/>
  <c r="K64" i="6"/>
  <c r="J64" i="6"/>
  <c r="I64" i="6"/>
  <c r="H64" i="6"/>
  <c r="G64" i="6"/>
  <c r="F64" i="6"/>
  <c r="E64" i="6"/>
  <c r="R63" i="6"/>
  <c r="Q63" i="6"/>
  <c r="P63" i="6"/>
  <c r="O63" i="6"/>
  <c r="N63" i="6"/>
  <c r="M63" i="6"/>
  <c r="K63" i="6"/>
  <c r="J63" i="6"/>
  <c r="I63" i="6"/>
  <c r="H63" i="6"/>
  <c r="G63" i="6"/>
  <c r="F63" i="6"/>
  <c r="E63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R59" i="6"/>
  <c r="Q59" i="6"/>
  <c r="P59" i="6"/>
  <c r="O59" i="6"/>
  <c r="N59" i="6"/>
  <c r="M59" i="6"/>
  <c r="L59" i="6"/>
  <c r="K59" i="6"/>
  <c r="J59" i="6"/>
  <c r="I59" i="6"/>
  <c r="H59" i="6"/>
  <c r="G59" i="6"/>
  <c r="F59" i="6"/>
  <c r="E59" i="6"/>
  <c r="R56" i="6"/>
  <c r="Q56" i="6"/>
  <c r="P56" i="6"/>
  <c r="O56" i="6"/>
  <c r="N56" i="6"/>
  <c r="M56" i="6"/>
  <c r="L56" i="6"/>
  <c r="K56" i="6"/>
  <c r="J56" i="6"/>
  <c r="I56" i="6"/>
  <c r="H56" i="6"/>
  <c r="G56" i="6"/>
  <c r="F56" i="6"/>
  <c r="E56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R54" i="6"/>
  <c r="Q53" i="6"/>
  <c r="P53" i="6"/>
  <c r="O53" i="6"/>
  <c r="N53" i="6"/>
  <c r="M54" i="6" s="1"/>
  <c r="M53" i="6"/>
  <c r="L53" i="6"/>
  <c r="K53" i="6"/>
  <c r="J53" i="6"/>
  <c r="I53" i="6"/>
  <c r="H53" i="6"/>
  <c r="G53" i="6"/>
  <c r="F53" i="6"/>
  <c r="E53" i="6"/>
  <c r="R49" i="6"/>
  <c r="Q49" i="6"/>
  <c r="P49" i="6"/>
  <c r="O52" i="6" s="1"/>
  <c r="O49" i="6"/>
  <c r="N49" i="6"/>
  <c r="M49" i="6"/>
  <c r="L49" i="6"/>
  <c r="K49" i="6"/>
  <c r="J49" i="6"/>
  <c r="I49" i="6"/>
  <c r="H49" i="6"/>
  <c r="G52" i="6" s="1"/>
  <c r="G49" i="6"/>
  <c r="F49" i="6"/>
  <c r="E49" i="6"/>
  <c r="R48" i="6"/>
  <c r="Q51" i="6" s="1"/>
  <c r="Q48" i="6"/>
  <c r="P48" i="6"/>
  <c r="O48" i="6"/>
  <c r="N48" i="6"/>
  <c r="M51" i="6" s="1"/>
  <c r="M48" i="6"/>
  <c r="L48" i="6"/>
  <c r="K48" i="6"/>
  <c r="J48" i="6"/>
  <c r="I51" i="6" s="1"/>
  <c r="I48" i="6"/>
  <c r="H48" i="6"/>
  <c r="G48" i="6"/>
  <c r="F48" i="6"/>
  <c r="E48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H44" i="6"/>
  <c r="G44" i="6"/>
  <c r="F44" i="6"/>
  <c r="E44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R41" i="6"/>
  <c r="N41" i="6"/>
  <c r="M41" i="6"/>
  <c r="L41" i="6"/>
  <c r="K41" i="6"/>
  <c r="J41" i="6"/>
  <c r="I39" i="6"/>
  <c r="H39" i="6"/>
  <c r="G39" i="6"/>
  <c r="F39" i="6"/>
  <c r="E39" i="6"/>
  <c r="R38" i="6"/>
  <c r="R40" i="6" s="1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G29" i="6"/>
  <c r="F29" i="6"/>
  <c r="E29" i="6"/>
  <c r="I28" i="6"/>
  <c r="H28" i="6"/>
  <c r="G30" i="6" s="1"/>
  <c r="G28" i="6"/>
  <c r="F28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R15" i="6"/>
  <c r="Q15" i="6"/>
  <c r="P15" i="6"/>
  <c r="O15" i="6"/>
  <c r="N15" i="6"/>
  <c r="M15" i="6"/>
  <c r="L15" i="6"/>
  <c r="K15" i="6"/>
  <c r="J15" i="6"/>
  <c r="I15" i="6"/>
  <c r="E14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H12" i="6"/>
  <c r="G12" i="6"/>
  <c r="I11" i="6"/>
  <c r="H11" i="6"/>
  <c r="G11" i="6"/>
  <c r="F11" i="6"/>
  <c r="E11" i="6"/>
  <c r="F126" i="5"/>
  <c r="G126" i="5"/>
  <c r="H126" i="5"/>
  <c r="I126" i="5"/>
  <c r="J126" i="5"/>
  <c r="K126" i="5"/>
  <c r="L126" i="5"/>
  <c r="M126" i="5"/>
  <c r="N126" i="5"/>
  <c r="O126" i="5"/>
  <c r="P126" i="5"/>
  <c r="Q126" i="5"/>
  <c r="R126" i="5"/>
  <c r="F127" i="5"/>
  <c r="G127" i="5"/>
  <c r="H127" i="5"/>
  <c r="I127" i="5"/>
  <c r="J127" i="5"/>
  <c r="K127" i="5"/>
  <c r="L127" i="5"/>
  <c r="M127" i="5"/>
  <c r="N127" i="5"/>
  <c r="O127" i="5"/>
  <c r="P127" i="5"/>
  <c r="Q127" i="5"/>
  <c r="R127" i="5"/>
  <c r="E127" i="5"/>
  <c r="E126" i="5"/>
  <c r="F123" i="5"/>
  <c r="G123" i="5"/>
  <c r="H123" i="5"/>
  <c r="I123" i="5"/>
  <c r="J123" i="5"/>
  <c r="K123" i="5"/>
  <c r="L123" i="5"/>
  <c r="M123" i="5"/>
  <c r="N123" i="5"/>
  <c r="O123" i="5"/>
  <c r="P123" i="5"/>
  <c r="Q123" i="5"/>
  <c r="R123" i="5"/>
  <c r="F124" i="5"/>
  <c r="G124" i="5"/>
  <c r="H124" i="5"/>
  <c r="I124" i="5"/>
  <c r="J124" i="5"/>
  <c r="K124" i="5"/>
  <c r="L124" i="5"/>
  <c r="M124" i="5"/>
  <c r="N124" i="5"/>
  <c r="O124" i="5"/>
  <c r="P124" i="5"/>
  <c r="Q124" i="5"/>
  <c r="R124" i="5"/>
  <c r="E123" i="5"/>
  <c r="E124" i="5"/>
  <c r="F122" i="5"/>
  <c r="G122" i="5"/>
  <c r="H122" i="5"/>
  <c r="I122" i="5"/>
  <c r="J122" i="5"/>
  <c r="K122" i="5"/>
  <c r="L122" i="5"/>
  <c r="M122" i="5"/>
  <c r="N122" i="5"/>
  <c r="O122" i="5"/>
  <c r="P122" i="5"/>
  <c r="Q122" i="5"/>
  <c r="R122" i="5"/>
  <c r="E122" i="5"/>
  <c r="F121" i="5"/>
  <c r="G121" i="5"/>
  <c r="H121" i="5"/>
  <c r="I121" i="5"/>
  <c r="J121" i="5"/>
  <c r="K121" i="5"/>
  <c r="L121" i="5"/>
  <c r="M121" i="5"/>
  <c r="N121" i="5"/>
  <c r="O121" i="5"/>
  <c r="P121" i="5"/>
  <c r="Q121" i="5"/>
  <c r="R121" i="5"/>
  <c r="E121" i="5"/>
  <c r="F120" i="5"/>
  <c r="G120" i="5"/>
  <c r="H120" i="5"/>
  <c r="I120" i="5"/>
  <c r="J120" i="5"/>
  <c r="K120" i="5"/>
  <c r="L120" i="5"/>
  <c r="M120" i="5"/>
  <c r="N120" i="5"/>
  <c r="O120" i="5"/>
  <c r="P120" i="5"/>
  <c r="Q120" i="5"/>
  <c r="R120" i="5"/>
  <c r="E120" i="5"/>
  <c r="F119" i="5"/>
  <c r="G119" i="5"/>
  <c r="H119" i="5"/>
  <c r="I119" i="5"/>
  <c r="J119" i="5"/>
  <c r="K119" i="5"/>
  <c r="L119" i="5"/>
  <c r="M119" i="5"/>
  <c r="N119" i="5"/>
  <c r="O119" i="5"/>
  <c r="P119" i="5"/>
  <c r="Q119" i="5"/>
  <c r="R119" i="5"/>
  <c r="E119" i="5"/>
  <c r="F114" i="5"/>
  <c r="I114" i="5"/>
  <c r="J114" i="5"/>
  <c r="N114" i="5"/>
  <c r="Q114" i="5"/>
  <c r="R114" i="5"/>
  <c r="J113" i="5"/>
  <c r="K113" i="5"/>
  <c r="O113" i="5"/>
  <c r="E113" i="5"/>
  <c r="F108" i="5"/>
  <c r="E114" i="5" s="1"/>
  <c r="G108" i="5"/>
  <c r="H108" i="5"/>
  <c r="G114" i="5" s="1"/>
  <c r="I108" i="5"/>
  <c r="J108" i="5"/>
  <c r="K108" i="5"/>
  <c r="L108" i="5"/>
  <c r="K114" i="5" s="1"/>
  <c r="M108" i="5"/>
  <c r="L113" i="5" s="1"/>
  <c r="N108" i="5"/>
  <c r="O108" i="5"/>
  <c r="P108" i="5"/>
  <c r="O114" i="5" s="1"/>
  <c r="Q108" i="5"/>
  <c r="P114" i="5" s="1"/>
  <c r="R108" i="5"/>
  <c r="E108" i="5"/>
  <c r="F107" i="5"/>
  <c r="G107" i="5"/>
  <c r="G116" i="5" s="1"/>
  <c r="H107" i="5"/>
  <c r="I107" i="5"/>
  <c r="J107" i="5"/>
  <c r="K107" i="5"/>
  <c r="K116" i="5" s="1"/>
  <c r="L107" i="5"/>
  <c r="M107" i="5"/>
  <c r="N107" i="5"/>
  <c r="O107" i="5"/>
  <c r="O116" i="5" s="1"/>
  <c r="P107" i="5"/>
  <c r="Q107" i="5"/>
  <c r="R107" i="5"/>
  <c r="E107" i="5"/>
  <c r="G117" i="5" s="1"/>
  <c r="M99" i="5"/>
  <c r="N99" i="5"/>
  <c r="O99" i="5"/>
  <c r="P99" i="5"/>
  <c r="Q99" i="5"/>
  <c r="R99" i="5"/>
  <c r="F102" i="5"/>
  <c r="G103" i="5"/>
  <c r="I97" i="5"/>
  <c r="H102" i="5" s="1"/>
  <c r="J97" i="5"/>
  <c r="K97" i="5"/>
  <c r="J102" i="5" s="1"/>
  <c r="L97" i="5"/>
  <c r="M97" i="5"/>
  <c r="N97" i="5"/>
  <c r="O97" i="5"/>
  <c r="N102" i="5" s="1"/>
  <c r="P97" i="5"/>
  <c r="Q97" i="5"/>
  <c r="R97" i="5"/>
  <c r="I91" i="5"/>
  <c r="J91" i="5"/>
  <c r="K91" i="5"/>
  <c r="L91" i="5"/>
  <c r="M91" i="5"/>
  <c r="N91" i="5"/>
  <c r="O91" i="5"/>
  <c r="P91" i="5"/>
  <c r="Q91" i="5"/>
  <c r="R91" i="5"/>
  <c r="G89" i="5"/>
  <c r="R89" i="5"/>
  <c r="E89" i="5"/>
  <c r="E88" i="5"/>
  <c r="I85" i="5"/>
  <c r="I94" i="5" s="1"/>
  <c r="J85" i="5"/>
  <c r="J94" i="5" s="1"/>
  <c r="K85" i="5"/>
  <c r="K94" i="5" s="1"/>
  <c r="L85" i="5"/>
  <c r="L94" i="5" s="1"/>
  <c r="M85" i="5"/>
  <c r="M94" i="5" s="1"/>
  <c r="N85" i="5"/>
  <c r="N94" i="5" s="1"/>
  <c r="O85" i="5"/>
  <c r="N89" i="5" s="1"/>
  <c r="P85" i="5"/>
  <c r="P94" i="5" s="1"/>
  <c r="Q85" i="5"/>
  <c r="P89" i="5" s="1"/>
  <c r="R85" i="5"/>
  <c r="R94" i="5" s="1"/>
  <c r="F78" i="5"/>
  <c r="G78" i="5"/>
  <c r="J78" i="5"/>
  <c r="K78" i="5"/>
  <c r="L78" i="5"/>
  <c r="N78" i="5"/>
  <c r="O78" i="5"/>
  <c r="R78" i="5"/>
  <c r="E78" i="5"/>
  <c r="F77" i="5"/>
  <c r="K77" i="5"/>
  <c r="L77" i="5"/>
  <c r="E77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E75" i="5"/>
  <c r="I74" i="5"/>
  <c r="H77" i="5" s="1"/>
  <c r="J74" i="5"/>
  <c r="K74" i="5"/>
  <c r="L74" i="5"/>
  <c r="M74" i="5"/>
  <c r="N74" i="5"/>
  <c r="O74" i="5"/>
  <c r="O77" i="5" s="1"/>
  <c r="P74" i="5"/>
  <c r="Q74" i="5"/>
  <c r="P78" i="5" s="1"/>
  <c r="R74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E73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E72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E71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E70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E69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E67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E66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E65" i="5"/>
  <c r="F64" i="5"/>
  <c r="G64" i="5"/>
  <c r="H64" i="5"/>
  <c r="I64" i="5"/>
  <c r="J64" i="5"/>
  <c r="K64" i="5"/>
  <c r="M64" i="5"/>
  <c r="N64" i="5"/>
  <c r="O64" i="5"/>
  <c r="P64" i="5"/>
  <c r="Q64" i="5"/>
  <c r="R64" i="5"/>
  <c r="E64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E63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E62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E60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E57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E56" i="5"/>
  <c r="F55" i="5"/>
  <c r="K55" i="5"/>
  <c r="N55" i="5"/>
  <c r="O55" i="5"/>
  <c r="R55" i="5"/>
  <c r="E55" i="5"/>
  <c r="F54" i="5"/>
  <c r="G54" i="5"/>
  <c r="H54" i="5"/>
  <c r="G55" i="5" s="1"/>
  <c r="I54" i="5"/>
  <c r="H55" i="5" s="1"/>
  <c r="J54" i="5"/>
  <c r="K54" i="5"/>
  <c r="J55" i="5" s="1"/>
  <c r="L54" i="5"/>
  <c r="M54" i="5"/>
  <c r="N54" i="5"/>
  <c r="O54" i="5"/>
  <c r="P54" i="5"/>
  <c r="Q54" i="5"/>
  <c r="E54" i="5"/>
  <c r="J53" i="5"/>
  <c r="E53" i="5"/>
  <c r="J52" i="5"/>
  <c r="L52" i="5"/>
  <c r="R52" i="5"/>
  <c r="F50" i="5"/>
  <c r="G50" i="5"/>
  <c r="F53" i="5" s="1"/>
  <c r="H50" i="5"/>
  <c r="I50" i="5"/>
  <c r="J50" i="5"/>
  <c r="I53" i="5" s="1"/>
  <c r="K50" i="5"/>
  <c r="L50" i="5"/>
  <c r="L53" i="5" s="1"/>
  <c r="M50" i="5"/>
  <c r="N50" i="5"/>
  <c r="M53" i="5" s="1"/>
  <c r="O50" i="5"/>
  <c r="N53" i="5" s="1"/>
  <c r="P50" i="5"/>
  <c r="O53" i="5" s="1"/>
  <c r="Q50" i="5"/>
  <c r="R50" i="5"/>
  <c r="Q53" i="5" s="1"/>
  <c r="E50" i="5"/>
  <c r="F49" i="5"/>
  <c r="G49" i="5"/>
  <c r="H49" i="5"/>
  <c r="G52" i="5" s="1"/>
  <c r="I49" i="5"/>
  <c r="H52" i="5" s="1"/>
  <c r="J49" i="5"/>
  <c r="I52" i="5" s="1"/>
  <c r="K49" i="5"/>
  <c r="L49" i="5"/>
  <c r="K52" i="5" s="1"/>
  <c r="M49" i="5"/>
  <c r="N49" i="5"/>
  <c r="O49" i="5"/>
  <c r="P49" i="5"/>
  <c r="O52" i="5" s="1"/>
  <c r="Q49" i="5"/>
  <c r="P52" i="5" s="1"/>
  <c r="R49" i="5"/>
  <c r="Q52" i="5" s="1"/>
  <c r="E49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E47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E46" i="5"/>
  <c r="F45" i="5"/>
  <c r="G45" i="5"/>
  <c r="E45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E44" i="5"/>
  <c r="G42" i="5"/>
  <c r="J42" i="5"/>
  <c r="K42" i="5"/>
  <c r="L42" i="5"/>
  <c r="M42" i="5"/>
  <c r="N42" i="5"/>
  <c r="R42" i="5"/>
  <c r="F41" i="5"/>
  <c r="K41" i="5"/>
  <c r="L41" i="5"/>
  <c r="R41" i="5"/>
  <c r="F40" i="5"/>
  <c r="G40" i="5"/>
  <c r="H40" i="5"/>
  <c r="H42" i="5" s="1"/>
  <c r="H43" i="5" s="1"/>
  <c r="I40" i="5"/>
  <c r="I42" i="5" s="1"/>
  <c r="E40" i="5"/>
  <c r="F39" i="5"/>
  <c r="G39" i="5"/>
  <c r="G41" i="5" s="1"/>
  <c r="H39" i="5"/>
  <c r="I39" i="5"/>
  <c r="H41" i="5" s="1"/>
  <c r="J39" i="5"/>
  <c r="K39" i="5"/>
  <c r="J41" i="5" s="1"/>
  <c r="L39" i="5"/>
  <c r="M39" i="5"/>
  <c r="N39" i="5"/>
  <c r="O39" i="5"/>
  <c r="N41" i="5" s="1"/>
  <c r="P39" i="5"/>
  <c r="Q39" i="5"/>
  <c r="P41" i="5" s="1"/>
  <c r="P43" i="5" s="1"/>
  <c r="R39" i="5"/>
  <c r="E39" i="5"/>
  <c r="E41" i="5" s="1"/>
  <c r="I37" i="5"/>
  <c r="N37" i="5"/>
  <c r="N38" i="5" s="1"/>
  <c r="O37" i="5"/>
  <c r="O38" i="5" s="1"/>
  <c r="G36" i="5"/>
  <c r="O36" i="5"/>
  <c r="P36" i="5"/>
  <c r="P38" i="5" s="1"/>
  <c r="F35" i="5"/>
  <c r="G35" i="5"/>
  <c r="F37" i="5" s="1"/>
  <c r="F38" i="5" s="1"/>
  <c r="H35" i="5"/>
  <c r="I35" i="5"/>
  <c r="H37" i="5" s="1"/>
  <c r="J35" i="5"/>
  <c r="K35" i="5"/>
  <c r="L35" i="5"/>
  <c r="M35" i="5"/>
  <c r="L37" i="5" s="1"/>
  <c r="N35" i="5"/>
  <c r="M37" i="5" s="1"/>
  <c r="O35" i="5"/>
  <c r="P35" i="5"/>
  <c r="Q35" i="5"/>
  <c r="P37" i="5" s="1"/>
  <c r="R35" i="5"/>
  <c r="Q37" i="5" s="1"/>
  <c r="E35" i="5"/>
  <c r="F34" i="5"/>
  <c r="G34" i="5"/>
  <c r="F36" i="5" s="1"/>
  <c r="H34" i="5"/>
  <c r="I34" i="5"/>
  <c r="H36" i="5" s="1"/>
  <c r="H38" i="5" s="1"/>
  <c r="J34" i="5"/>
  <c r="K34" i="5"/>
  <c r="J36" i="5" s="1"/>
  <c r="L34" i="5"/>
  <c r="K36" i="5" s="1"/>
  <c r="M34" i="5"/>
  <c r="N34" i="5"/>
  <c r="O34" i="5"/>
  <c r="N36" i="5" s="1"/>
  <c r="P34" i="5"/>
  <c r="Q34" i="5"/>
  <c r="Q36" i="5" s="1"/>
  <c r="R34" i="5"/>
  <c r="R36" i="5" s="1"/>
  <c r="E34" i="5"/>
  <c r="E36" i="5" s="1"/>
  <c r="F30" i="5"/>
  <c r="G30" i="5"/>
  <c r="F32" i="5" s="1"/>
  <c r="E30" i="5"/>
  <c r="F29" i="5"/>
  <c r="F31" i="5" s="1"/>
  <c r="G29" i="5"/>
  <c r="H29" i="5"/>
  <c r="G31" i="5" s="1"/>
  <c r="I29" i="5"/>
  <c r="H31" i="5" s="1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E17" i="5"/>
  <c r="I16" i="5"/>
  <c r="J16" i="5"/>
  <c r="K16" i="5"/>
  <c r="L16" i="5"/>
  <c r="M16" i="5"/>
  <c r="N16" i="5"/>
  <c r="O16" i="5"/>
  <c r="P16" i="5"/>
  <c r="Q16" i="5"/>
  <c r="R16" i="5"/>
  <c r="E15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E14" i="5"/>
  <c r="G13" i="5"/>
  <c r="H13" i="5"/>
  <c r="F12" i="5"/>
  <c r="G12" i="5"/>
  <c r="H12" i="5"/>
  <c r="E12" i="5"/>
  <c r="H29" i="3"/>
  <c r="G31" i="3"/>
  <c r="H29" i="6" s="1"/>
  <c r="H18" i="3"/>
  <c r="H17" i="3"/>
  <c r="I17" i="3" s="1"/>
  <c r="F11" i="3"/>
  <c r="G9" i="6" s="1"/>
  <c r="G16" i="3"/>
  <c r="I14" i="3"/>
  <c r="J14" i="3" s="1"/>
  <c r="K14" i="3" s="1"/>
  <c r="L14" i="3" s="1"/>
  <c r="M14" i="3" s="1"/>
  <c r="N14" i="3" s="1"/>
  <c r="O14" i="3" s="1"/>
  <c r="P14" i="3" s="1"/>
  <c r="Q14" i="3" s="1"/>
  <c r="H14" i="3"/>
  <c r="E14" i="3"/>
  <c r="F12" i="6" s="1"/>
  <c r="J13" i="3"/>
  <c r="K13" i="3" s="1"/>
  <c r="H13" i="3"/>
  <c r="I13" i="3" s="1"/>
  <c r="J11" i="6" l="1"/>
  <c r="J12" i="5"/>
  <c r="J17" i="3"/>
  <c r="L13" i="3"/>
  <c r="I18" i="3"/>
  <c r="I12" i="6"/>
  <c r="I13" i="5"/>
  <c r="Q78" i="5"/>
  <c r="Q77" i="5"/>
  <c r="R77" i="5"/>
  <c r="M78" i="5"/>
  <c r="M77" i="5"/>
  <c r="I78" i="5"/>
  <c r="I77" i="5"/>
  <c r="H114" i="5"/>
  <c r="H113" i="5"/>
  <c r="L114" i="5"/>
  <c r="G11" i="3"/>
  <c r="H16" i="3"/>
  <c r="E11" i="3"/>
  <c r="H30" i="5"/>
  <c r="G43" i="5"/>
  <c r="N77" i="5"/>
  <c r="P113" i="5"/>
  <c r="D14" i="3"/>
  <c r="H31" i="3"/>
  <c r="G10" i="5"/>
  <c r="I12" i="5"/>
  <c r="F13" i="5"/>
  <c r="M36" i="5"/>
  <c r="L36" i="5"/>
  <c r="L38" i="5" s="1"/>
  <c r="K37" i="5"/>
  <c r="K38" i="5" s="1"/>
  <c r="J37" i="5"/>
  <c r="J38" i="5" s="1"/>
  <c r="I36" i="5"/>
  <c r="I38" i="5"/>
  <c r="E42" i="5"/>
  <c r="E43" i="5" s="1"/>
  <c r="F42" i="5"/>
  <c r="F43" i="5" s="1"/>
  <c r="L43" i="5"/>
  <c r="H45" i="5"/>
  <c r="N52" i="5"/>
  <c r="M52" i="5"/>
  <c r="E52" i="5"/>
  <c r="F52" i="5"/>
  <c r="G53" i="5"/>
  <c r="H53" i="5"/>
  <c r="P53" i="5"/>
  <c r="P55" i="5"/>
  <c r="Q55" i="5"/>
  <c r="L55" i="5"/>
  <c r="M55" i="5"/>
  <c r="H14" i="6"/>
  <c r="I45" i="5"/>
  <c r="I44" i="6"/>
  <c r="I29" i="3"/>
  <c r="G33" i="5"/>
  <c r="M38" i="5"/>
  <c r="E37" i="5"/>
  <c r="E38" i="5" s="1"/>
  <c r="G37" i="5"/>
  <c r="G38" i="5" s="1"/>
  <c r="R43" i="5"/>
  <c r="K53" i="5"/>
  <c r="I55" i="5"/>
  <c r="J77" i="5"/>
  <c r="E32" i="5"/>
  <c r="F33" i="5"/>
  <c r="Q38" i="5"/>
  <c r="N43" i="5"/>
  <c r="J43" i="5"/>
  <c r="E113" i="6"/>
  <c r="R37" i="5"/>
  <c r="R38" i="5" s="1"/>
  <c r="Q41" i="5"/>
  <c r="Q43" i="5" s="1"/>
  <c r="M41" i="5"/>
  <c r="I41" i="5"/>
  <c r="I43" i="5" s="1"/>
  <c r="O41" i="5"/>
  <c r="O43" i="5" s="1"/>
  <c r="P77" i="5"/>
  <c r="H78" i="5"/>
  <c r="P102" i="5"/>
  <c r="L102" i="5"/>
  <c r="O111" i="5"/>
  <c r="Q113" i="5"/>
  <c r="R113" i="5"/>
  <c r="M113" i="5"/>
  <c r="I113" i="5"/>
  <c r="N113" i="5"/>
  <c r="F113" i="5"/>
  <c r="M114" i="5"/>
  <c r="G51" i="6"/>
  <c r="K51" i="6"/>
  <c r="O51" i="6"/>
  <c r="I52" i="6"/>
  <c r="Q52" i="6"/>
  <c r="G54" i="6"/>
  <c r="K54" i="6"/>
  <c r="O54" i="6"/>
  <c r="K43" i="5"/>
  <c r="R53" i="5"/>
  <c r="Q111" i="5"/>
  <c r="G113" i="5"/>
  <c r="E36" i="6"/>
  <c r="I36" i="6"/>
  <c r="I37" i="6" s="1"/>
  <c r="M36" i="6"/>
  <c r="Q36" i="6"/>
  <c r="Q37" i="6" s="1"/>
  <c r="G40" i="6"/>
  <c r="K40" i="6"/>
  <c r="O40" i="6"/>
  <c r="O42" i="6" s="1"/>
  <c r="E41" i="6"/>
  <c r="M43" i="5"/>
  <c r="Q116" i="5"/>
  <c r="M116" i="5"/>
  <c r="I116" i="5"/>
  <c r="Q35" i="6"/>
  <c r="G36" i="6"/>
  <c r="K36" i="6"/>
  <c r="O36" i="6"/>
  <c r="E40" i="6"/>
  <c r="E42" i="6" s="1"/>
  <c r="I40" i="6"/>
  <c r="M40" i="6"/>
  <c r="G41" i="6"/>
  <c r="E110" i="6"/>
  <c r="F30" i="6"/>
  <c r="H30" i="6"/>
  <c r="G32" i="6"/>
  <c r="F35" i="6"/>
  <c r="H35" i="6"/>
  <c r="J35" i="6"/>
  <c r="L35" i="6"/>
  <c r="N35" i="6"/>
  <c r="P35" i="6"/>
  <c r="F36" i="6"/>
  <c r="H36" i="6"/>
  <c r="H37" i="6" s="1"/>
  <c r="J36" i="6"/>
  <c r="J37" i="6" s="1"/>
  <c r="L36" i="6"/>
  <c r="N36" i="6"/>
  <c r="P36" i="6"/>
  <c r="P37" i="6" s="1"/>
  <c r="F40" i="6"/>
  <c r="F42" i="6" s="1"/>
  <c r="H40" i="6"/>
  <c r="J40" i="6"/>
  <c r="L40" i="6"/>
  <c r="L42" i="6" s="1"/>
  <c r="N40" i="6"/>
  <c r="N42" i="6" s="1"/>
  <c r="P40" i="6"/>
  <c r="P42" i="6" s="1"/>
  <c r="F41" i="6"/>
  <c r="H41" i="6"/>
  <c r="E51" i="6"/>
  <c r="E52" i="6"/>
  <c r="K52" i="6"/>
  <c r="M52" i="6"/>
  <c r="E54" i="6"/>
  <c r="I54" i="6"/>
  <c r="H80" i="6"/>
  <c r="J82" i="6"/>
  <c r="L82" i="6"/>
  <c r="N82" i="6"/>
  <c r="P82" i="6"/>
  <c r="R82" i="6"/>
  <c r="G110" i="6"/>
  <c r="I110" i="6"/>
  <c r="K110" i="6"/>
  <c r="M110" i="6"/>
  <c r="O110" i="6"/>
  <c r="Q110" i="6"/>
  <c r="G113" i="6"/>
  <c r="I113" i="6"/>
  <c r="K113" i="6"/>
  <c r="M113" i="6"/>
  <c r="O113" i="6"/>
  <c r="Q113" i="6"/>
  <c r="F32" i="6"/>
  <c r="H32" i="6"/>
  <c r="E35" i="6"/>
  <c r="G35" i="6"/>
  <c r="I35" i="6"/>
  <c r="K35" i="6"/>
  <c r="M35" i="6"/>
  <c r="O35" i="6"/>
  <c r="J42" i="6"/>
  <c r="F51" i="6"/>
  <c r="H51" i="6"/>
  <c r="J51" i="6"/>
  <c r="L51" i="6"/>
  <c r="N51" i="6"/>
  <c r="P51" i="6"/>
  <c r="F52" i="6"/>
  <c r="H52" i="6"/>
  <c r="J52" i="6"/>
  <c r="L52" i="6"/>
  <c r="N52" i="6"/>
  <c r="P52" i="6"/>
  <c r="F54" i="6"/>
  <c r="H54" i="6"/>
  <c r="J54" i="6"/>
  <c r="L54" i="6"/>
  <c r="N54" i="6"/>
  <c r="P54" i="6"/>
  <c r="G80" i="6"/>
  <c r="I82" i="6"/>
  <c r="K82" i="6"/>
  <c r="M82" i="6"/>
  <c r="O82" i="6"/>
  <c r="Q82" i="6"/>
  <c r="F110" i="6"/>
  <c r="H110" i="6"/>
  <c r="J110" i="6"/>
  <c r="L110" i="6"/>
  <c r="N110" i="6"/>
  <c r="P110" i="6"/>
  <c r="E116" i="6"/>
  <c r="G116" i="6"/>
  <c r="I116" i="6"/>
  <c r="K116" i="6"/>
  <c r="M116" i="6"/>
  <c r="O116" i="6"/>
  <c r="Q116" i="6"/>
  <c r="F37" i="6"/>
  <c r="L37" i="6"/>
  <c r="N37" i="6"/>
  <c r="H42" i="6"/>
  <c r="K42" i="6"/>
  <c r="M42" i="6"/>
  <c r="R42" i="6"/>
  <c r="E37" i="6"/>
  <c r="G37" i="6"/>
  <c r="K37" i="6"/>
  <c r="M37" i="6"/>
  <c r="O37" i="6"/>
  <c r="G42" i="6"/>
  <c r="E31" i="6"/>
  <c r="G31" i="6"/>
  <c r="R35" i="6"/>
  <c r="R36" i="6"/>
  <c r="Q40" i="6"/>
  <c r="Q42" i="6" s="1"/>
  <c r="I41" i="6"/>
  <c r="I42" i="6" s="1"/>
  <c r="Q54" i="6"/>
  <c r="H76" i="6"/>
  <c r="J76" i="6"/>
  <c r="L76" i="6"/>
  <c r="N76" i="6"/>
  <c r="P76" i="6"/>
  <c r="R76" i="6"/>
  <c r="F79" i="6"/>
  <c r="H79" i="6"/>
  <c r="J79" i="6"/>
  <c r="L79" i="6"/>
  <c r="N79" i="6"/>
  <c r="P79" i="6"/>
  <c r="R79" i="6"/>
  <c r="J80" i="6"/>
  <c r="L80" i="6"/>
  <c r="N80" i="6"/>
  <c r="P80" i="6"/>
  <c r="R80" i="6"/>
  <c r="H87" i="6"/>
  <c r="J87" i="6"/>
  <c r="L87" i="6"/>
  <c r="N87" i="6"/>
  <c r="P87" i="6"/>
  <c r="R87" i="6"/>
  <c r="H88" i="6"/>
  <c r="J88" i="6"/>
  <c r="L88" i="6"/>
  <c r="N88" i="6"/>
  <c r="P88" i="6"/>
  <c r="J93" i="6"/>
  <c r="L93" i="6"/>
  <c r="N93" i="6"/>
  <c r="P93" i="6"/>
  <c r="R93" i="6"/>
  <c r="H101" i="6"/>
  <c r="J101" i="6"/>
  <c r="L101" i="6"/>
  <c r="N101" i="6"/>
  <c r="P101" i="6"/>
  <c r="R101" i="6"/>
  <c r="F109" i="6"/>
  <c r="H109" i="6"/>
  <c r="J109" i="6"/>
  <c r="L109" i="6"/>
  <c r="N109" i="6"/>
  <c r="P109" i="6"/>
  <c r="R109" i="6"/>
  <c r="F112" i="6"/>
  <c r="H112" i="6"/>
  <c r="J112" i="6"/>
  <c r="L112" i="6"/>
  <c r="N112" i="6"/>
  <c r="P112" i="6"/>
  <c r="R112" i="6"/>
  <c r="F113" i="6"/>
  <c r="H113" i="6"/>
  <c r="J113" i="6"/>
  <c r="L113" i="6"/>
  <c r="N113" i="6"/>
  <c r="P113" i="6"/>
  <c r="R113" i="6"/>
  <c r="F115" i="6"/>
  <c r="H115" i="6"/>
  <c r="J115" i="6"/>
  <c r="L115" i="6"/>
  <c r="N115" i="6"/>
  <c r="P115" i="6"/>
  <c r="R115" i="6"/>
  <c r="F116" i="6"/>
  <c r="H116" i="6"/>
  <c r="J116" i="6"/>
  <c r="L116" i="6"/>
  <c r="N116" i="6"/>
  <c r="P116" i="6"/>
  <c r="R116" i="6"/>
  <c r="F31" i="6"/>
  <c r="I76" i="6"/>
  <c r="K76" i="6"/>
  <c r="M76" i="6"/>
  <c r="O76" i="6"/>
  <c r="Q76" i="6"/>
  <c r="E79" i="6"/>
  <c r="G79" i="6"/>
  <c r="I79" i="6"/>
  <c r="K79" i="6"/>
  <c r="M79" i="6"/>
  <c r="O79" i="6"/>
  <c r="Q79" i="6"/>
  <c r="I80" i="6"/>
  <c r="K80" i="6"/>
  <c r="M80" i="6"/>
  <c r="O80" i="6"/>
  <c r="Q80" i="6"/>
  <c r="I87" i="6"/>
  <c r="K87" i="6"/>
  <c r="M87" i="6"/>
  <c r="O87" i="6"/>
  <c r="Q87" i="6"/>
  <c r="I101" i="6"/>
  <c r="K101" i="6"/>
  <c r="M101" i="6"/>
  <c r="O101" i="6"/>
  <c r="Q101" i="6"/>
  <c r="E109" i="6"/>
  <c r="G109" i="6"/>
  <c r="I109" i="6"/>
  <c r="K109" i="6"/>
  <c r="M109" i="6"/>
  <c r="O109" i="6"/>
  <c r="Q109" i="6"/>
  <c r="E112" i="6"/>
  <c r="G112" i="6"/>
  <c r="I112" i="6"/>
  <c r="K112" i="6"/>
  <c r="M112" i="6"/>
  <c r="O112" i="6"/>
  <c r="Q112" i="6"/>
  <c r="E115" i="6"/>
  <c r="G115" i="6"/>
  <c r="I115" i="6"/>
  <c r="K115" i="6"/>
  <c r="M115" i="6"/>
  <c r="O115" i="6"/>
  <c r="Q115" i="6"/>
  <c r="M111" i="5"/>
  <c r="K111" i="5"/>
  <c r="I111" i="5"/>
  <c r="G111" i="5"/>
  <c r="E111" i="5"/>
  <c r="Q102" i="5"/>
  <c r="O102" i="5"/>
  <c r="M102" i="5"/>
  <c r="K102" i="5"/>
  <c r="I102" i="5"/>
  <c r="G102" i="5"/>
  <c r="R103" i="5"/>
  <c r="P103" i="5"/>
  <c r="N103" i="5"/>
  <c r="L103" i="5"/>
  <c r="J103" i="5"/>
  <c r="H103" i="5"/>
  <c r="F103" i="5"/>
  <c r="R102" i="5"/>
  <c r="E103" i="5"/>
  <c r="Q103" i="5"/>
  <c r="O103" i="5"/>
  <c r="M103" i="5"/>
  <c r="K103" i="5"/>
  <c r="I103" i="5"/>
  <c r="R110" i="5"/>
  <c r="P110" i="5"/>
  <c r="N110" i="5"/>
  <c r="L110" i="5"/>
  <c r="J110" i="5"/>
  <c r="H110" i="5"/>
  <c r="F110" i="5"/>
  <c r="R111" i="5"/>
  <c r="P111" i="5"/>
  <c r="N111" i="5"/>
  <c r="L111" i="5"/>
  <c r="J111" i="5"/>
  <c r="H111" i="5"/>
  <c r="F111" i="5"/>
  <c r="R116" i="5"/>
  <c r="P116" i="5"/>
  <c r="N116" i="5"/>
  <c r="L116" i="5"/>
  <c r="J116" i="5"/>
  <c r="H116" i="5"/>
  <c r="F116" i="5"/>
  <c r="R117" i="5"/>
  <c r="P117" i="5"/>
  <c r="N117" i="5"/>
  <c r="L117" i="5"/>
  <c r="J117" i="5"/>
  <c r="H117" i="5"/>
  <c r="F117" i="5"/>
  <c r="E110" i="5"/>
  <c r="Q110" i="5"/>
  <c r="O110" i="5"/>
  <c r="M110" i="5"/>
  <c r="K110" i="5"/>
  <c r="I110" i="5"/>
  <c r="G110" i="5"/>
  <c r="E116" i="5"/>
  <c r="E117" i="5"/>
  <c r="Q117" i="5"/>
  <c r="O117" i="5"/>
  <c r="M117" i="5"/>
  <c r="K117" i="5"/>
  <c r="I117" i="5"/>
  <c r="H91" i="5"/>
  <c r="G91" i="5"/>
  <c r="G99" i="5"/>
  <c r="F99" i="5"/>
  <c r="F91" i="5"/>
  <c r="R92" i="5"/>
  <c r="P92" i="5"/>
  <c r="N92" i="5"/>
  <c r="L92" i="5"/>
  <c r="J92" i="5"/>
  <c r="H92" i="5"/>
  <c r="F92" i="5"/>
  <c r="R100" i="5"/>
  <c r="P100" i="5"/>
  <c r="N100" i="5"/>
  <c r="L100" i="5"/>
  <c r="J100" i="5"/>
  <c r="H100" i="5"/>
  <c r="F100" i="5"/>
  <c r="E91" i="5"/>
  <c r="E92" i="5"/>
  <c r="Q92" i="5"/>
  <c r="O92" i="5"/>
  <c r="M92" i="5"/>
  <c r="K92" i="5"/>
  <c r="I92" i="5"/>
  <c r="G92" i="5"/>
  <c r="E99" i="5"/>
  <c r="E100" i="5"/>
  <c r="Q100" i="5"/>
  <c r="O100" i="5"/>
  <c r="M100" i="5"/>
  <c r="K100" i="5"/>
  <c r="I100" i="5"/>
  <c r="G100" i="5"/>
  <c r="Q88" i="5"/>
  <c r="O88" i="5"/>
  <c r="Q89" i="5"/>
  <c r="O89" i="5"/>
  <c r="M89" i="5"/>
  <c r="Q94" i="5"/>
  <c r="O94" i="5"/>
  <c r="R88" i="5"/>
  <c r="P88" i="5"/>
  <c r="N88" i="5"/>
  <c r="M88" i="5"/>
  <c r="L89" i="5"/>
  <c r="K89" i="5"/>
  <c r="L88" i="5"/>
  <c r="K88" i="5"/>
  <c r="J89" i="5"/>
  <c r="I89" i="5"/>
  <c r="J88" i="5"/>
  <c r="I88" i="5"/>
  <c r="H88" i="5"/>
  <c r="H89" i="5"/>
  <c r="F88" i="5"/>
  <c r="F89" i="5"/>
  <c r="G88" i="5"/>
  <c r="R83" i="5"/>
  <c r="R80" i="5"/>
  <c r="Q80" i="5"/>
  <c r="Q83" i="5"/>
  <c r="P83" i="5"/>
  <c r="P80" i="5"/>
  <c r="O80" i="5"/>
  <c r="O83" i="5"/>
  <c r="N83" i="5"/>
  <c r="N80" i="5"/>
  <c r="M80" i="5"/>
  <c r="M83" i="5"/>
  <c r="L83" i="5"/>
  <c r="L80" i="5"/>
  <c r="K80" i="5"/>
  <c r="K83" i="5"/>
  <c r="J83" i="5"/>
  <c r="J80" i="5"/>
  <c r="I80" i="5"/>
  <c r="I83" i="5"/>
  <c r="H80" i="5"/>
  <c r="G80" i="5"/>
  <c r="F80" i="5"/>
  <c r="Q81" i="5"/>
  <c r="O81" i="5"/>
  <c r="M81" i="5"/>
  <c r="K81" i="5"/>
  <c r="I81" i="5"/>
  <c r="G81" i="5"/>
  <c r="R81" i="5"/>
  <c r="P81" i="5"/>
  <c r="N81" i="5"/>
  <c r="L81" i="5"/>
  <c r="J81" i="5"/>
  <c r="H81" i="5"/>
  <c r="F81" i="5"/>
  <c r="E80" i="5"/>
  <c r="E81" i="5"/>
  <c r="I16" i="3" l="1"/>
  <c r="I14" i="6"/>
  <c r="M13" i="3"/>
  <c r="H11" i="3"/>
  <c r="E12" i="6"/>
  <c r="D11" i="3"/>
  <c r="E13" i="5"/>
  <c r="H33" i="5"/>
  <c r="G32" i="5"/>
  <c r="H9" i="6"/>
  <c r="H10" i="5"/>
  <c r="K17" i="3"/>
  <c r="K11" i="6"/>
  <c r="K12" i="5"/>
  <c r="J28" i="6"/>
  <c r="I30" i="6" s="1"/>
  <c r="J29" i="5"/>
  <c r="I31" i="5" s="1"/>
  <c r="J29" i="3"/>
  <c r="F9" i="6"/>
  <c r="F10" i="5"/>
  <c r="J18" i="3"/>
  <c r="J12" i="6"/>
  <c r="J13" i="5"/>
  <c r="I30" i="5"/>
  <c r="I31" i="3"/>
  <c r="I29" i="6"/>
  <c r="R37" i="6"/>
  <c r="H31" i="6" l="1"/>
  <c r="I32" i="6"/>
  <c r="K29" i="3"/>
  <c r="K28" i="6"/>
  <c r="J30" i="6" s="1"/>
  <c r="K29" i="5"/>
  <c r="J31" i="5" s="1"/>
  <c r="J31" i="3"/>
  <c r="J30" i="5"/>
  <c r="J29" i="6"/>
  <c r="K18" i="3"/>
  <c r="K12" i="6"/>
  <c r="K13" i="5"/>
  <c r="J45" i="5"/>
  <c r="E10" i="5"/>
  <c r="E9" i="6"/>
  <c r="N13" i="3"/>
  <c r="H32" i="5"/>
  <c r="I33" i="5"/>
  <c r="J44" i="6"/>
  <c r="L17" i="3"/>
  <c r="L11" i="6"/>
  <c r="L12" i="5"/>
  <c r="I9" i="6"/>
  <c r="I10" i="5"/>
  <c r="J16" i="3"/>
  <c r="J14" i="6"/>
  <c r="I11" i="3"/>
  <c r="G19" i="6" l="1"/>
  <c r="G20" i="6" s="1"/>
  <c r="I21" i="6"/>
  <c r="I22" i="6" s="1"/>
  <c r="E25" i="6"/>
  <c r="E26" i="6" s="1"/>
  <c r="F19" i="6"/>
  <c r="F20" i="6" s="1"/>
  <c r="H21" i="6"/>
  <c r="H22" i="6" s="1"/>
  <c r="I19" i="6"/>
  <c r="I20" i="6" s="1"/>
  <c r="E23" i="6"/>
  <c r="E24" i="6" s="1"/>
  <c r="G25" i="6"/>
  <c r="G26" i="6" s="1"/>
  <c r="H19" i="6"/>
  <c r="H20" i="6" s="1"/>
  <c r="F25" i="6"/>
  <c r="F26" i="6" s="1"/>
  <c r="E21" i="6"/>
  <c r="E22" i="6" s="1"/>
  <c r="G23" i="6"/>
  <c r="G24" i="6" s="1"/>
  <c r="I25" i="6"/>
  <c r="I26" i="6" s="1"/>
  <c r="F23" i="6"/>
  <c r="F24" i="6" s="1"/>
  <c r="H25" i="6"/>
  <c r="H26" i="6" s="1"/>
  <c r="E19" i="6"/>
  <c r="E20" i="6" s="1"/>
  <c r="G21" i="6"/>
  <c r="G22" i="6" s="1"/>
  <c r="I23" i="6"/>
  <c r="I24" i="6" s="1"/>
  <c r="F21" i="6"/>
  <c r="F22" i="6" s="1"/>
  <c r="H23" i="6"/>
  <c r="H24" i="6" s="1"/>
  <c r="J25" i="6"/>
  <c r="J26" i="6" s="1"/>
  <c r="K31" i="3"/>
  <c r="K29" i="6"/>
  <c r="K30" i="5"/>
  <c r="K44" i="6"/>
  <c r="K16" i="3"/>
  <c r="K14" i="6"/>
  <c r="J11" i="3"/>
  <c r="H26" i="5"/>
  <c r="H27" i="5" s="1"/>
  <c r="H24" i="5"/>
  <c r="H25" i="5" s="1"/>
  <c r="F22" i="5"/>
  <c r="F23" i="5" s="1"/>
  <c r="I24" i="5"/>
  <c r="I25" i="5" s="1"/>
  <c r="E24" i="5"/>
  <c r="E25" i="5" s="1"/>
  <c r="I22" i="5"/>
  <c r="I23" i="5" s="1"/>
  <c r="I20" i="5"/>
  <c r="I21" i="5" s="1"/>
  <c r="F26" i="5"/>
  <c r="F27" i="5" s="1"/>
  <c r="F20" i="5"/>
  <c r="F21" i="5" s="1"/>
  <c r="I26" i="5"/>
  <c r="I27" i="5" s="1"/>
  <c r="E26" i="5"/>
  <c r="E27" i="5" s="1"/>
  <c r="H20" i="5"/>
  <c r="H21" i="5" s="1"/>
  <c r="F24" i="5"/>
  <c r="F25" i="5" s="1"/>
  <c r="G22" i="5"/>
  <c r="G23" i="5" s="1"/>
  <c r="E20" i="5"/>
  <c r="E21" i="5" s="1"/>
  <c r="G24" i="5"/>
  <c r="G25" i="5" s="1"/>
  <c r="H22" i="5"/>
  <c r="H23" i="5" s="1"/>
  <c r="G26" i="5"/>
  <c r="G27" i="5" s="1"/>
  <c r="E22" i="5"/>
  <c r="E23" i="5" s="1"/>
  <c r="G20" i="5"/>
  <c r="G21" i="5" s="1"/>
  <c r="L18" i="3"/>
  <c r="L12" i="6"/>
  <c r="L13" i="5"/>
  <c r="L29" i="3"/>
  <c r="L44" i="6"/>
  <c r="L45" i="5"/>
  <c r="L28" i="6"/>
  <c r="K30" i="6" s="1"/>
  <c r="L29" i="5"/>
  <c r="K31" i="5" s="1"/>
  <c r="M17" i="3"/>
  <c r="M11" i="6"/>
  <c r="M12" i="5"/>
  <c r="J32" i="6"/>
  <c r="I31" i="6"/>
  <c r="K45" i="5"/>
  <c r="J9" i="6"/>
  <c r="J23" i="6" s="1"/>
  <c r="J24" i="6" s="1"/>
  <c r="J10" i="5"/>
  <c r="J24" i="5" s="1"/>
  <c r="J25" i="5" s="1"/>
  <c r="O13" i="3"/>
  <c r="J33" i="5"/>
  <c r="I32" i="5"/>
  <c r="P13" i="3" l="1"/>
  <c r="N17" i="3"/>
  <c r="N12" i="5"/>
  <c r="N11" i="6"/>
  <c r="M18" i="3"/>
  <c r="M13" i="5"/>
  <c r="M12" i="6"/>
  <c r="M29" i="3"/>
  <c r="M28" i="6"/>
  <c r="L30" i="6" s="1"/>
  <c r="M44" i="6"/>
  <c r="M29" i="5"/>
  <c r="L31" i="5" s="1"/>
  <c r="J20" i="5"/>
  <c r="J21" i="5" s="1"/>
  <c r="J22" i="5"/>
  <c r="J23" i="5" s="1"/>
  <c r="J26" i="5"/>
  <c r="J27" i="5" s="1"/>
  <c r="K10" i="5"/>
  <c r="K9" i="6"/>
  <c r="K33" i="5"/>
  <c r="J32" i="5"/>
  <c r="J31" i="6"/>
  <c r="K32" i="6"/>
  <c r="L16" i="3"/>
  <c r="L14" i="6"/>
  <c r="K11" i="3"/>
  <c r="L31" i="3"/>
  <c r="L29" i="6"/>
  <c r="L30" i="5"/>
  <c r="J19" i="6"/>
  <c r="J20" i="6" s="1"/>
  <c r="J21" i="6"/>
  <c r="J22" i="6" s="1"/>
  <c r="L33" i="5" l="1"/>
  <c r="K32" i="5"/>
  <c r="L32" i="6"/>
  <c r="K31" i="6"/>
  <c r="M16" i="3"/>
  <c r="M14" i="6"/>
  <c r="L11" i="3"/>
  <c r="O17" i="3"/>
  <c r="O11" i="6"/>
  <c r="O12" i="5"/>
  <c r="M31" i="3"/>
  <c r="M29" i="6"/>
  <c r="M30" i="5"/>
  <c r="K23" i="6"/>
  <c r="K24" i="6" s="1"/>
  <c r="K21" i="6"/>
  <c r="K22" i="6" s="1"/>
  <c r="K19" i="6"/>
  <c r="K20" i="6" s="1"/>
  <c r="K25" i="6"/>
  <c r="K26" i="6" s="1"/>
  <c r="M45" i="5"/>
  <c r="N18" i="3"/>
  <c r="N12" i="6"/>
  <c r="N13" i="5"/>
  <c r="L10" i="5"/>
  <c r="L9" i="6"/>
  <c r="K20" i="5"/>
  <c r="K21" i="5" s="1"/>
  <c r="K26" i="5"/>
  <c r="K27" i="5" s="1"/>
  <c r="K24" i="5"/>
  <c r="K25" i="5" s="1"/>
  <c r="K22" i="5"/>
  <c r="K23" i="5" s="1"/>
  <c r="N29" i="3"/>
  <c r="N28" i="6"/>
  <c r="M30" i="6" s="1"/>
  <c r="N45" i="5"/>
  <c r="N29" i="5"/>
  <c r="M31" i="5" s="1"/>
  <c r="Q13" i="3"/>
  <c r="O29" i="3" l="1"/>
  <c r="O29" i="5"/>
  <c r="N31" i="5" s="1"/>
  <c r="O28" i="6"/>
  <c r="N30" i="6" s="1"/>
  <c r="M32" i="6"/>
  <c r="L31" i="6"/>
  <c r="P17" i="3"/>
  <c r="P11" i="6"/>
  <c r="P12" i="5"/>
  <c r="L25" i="6"/>
  <c r="L26" i="6" s="1"/>
  <c r="L23" i="6"/>
  <c r="L24" i="6" s="1"/>
  <c r="L21" i="6"/>
  <c r="L22" i="6" s="1"/>
  <c r="L19" i="6"/>
  <c r="L20" i="6" s="1"/>
  <c r="O18" i="3"/>
  <c r="O12" i="6"/>
  <c r="O13" i="5"/>
  <c r="N31" i="3"/>
  <c r="N30" i="5"/>
  <c r="N29" i="6"/>
  <c r="M9" i="6"/>
  <c r="M10" i="5"/>
  <c r="N44" i="6"/>
  <c r="L26" i="5"/>
  <c r="L27" i="5" s="1"/>
  <c r="L22" i="5"/>
  <c r="L23" i="5" s="1"/>
  <c r="L24" i="5"/>
  <c r="L25" i="5" s="1"/>
  <c r="L20" i="5"/>
  <c r="L21" i="5" s="1"/>
  <c r="L32" i="5"/>
  <c r="M33" i="5"/>
  <c r="N16" i="3"/>
  <c r="N14" i="6"/>
  <c r="M11" i="3"/>
  <c r="M31" i="6" l="1"/>
  <c r="N32" i="6"/>
  <c r="Q17" i="3"/>
  <c r="Q11" i="6"/>
  <c r="Q12" i="5"/>
  <c r="O16" i="3"/>
  <c r="O14" i="6"/>
  <c r="N11" i="3"/>
  <c r="M32" i="5"/>
  <c r="N33" i="5"/>
  <c r="P18" i="3"/>
  <c r="P13" i="5"/>
  <c r="P12" i="6"/>
  <c r="M22" i="5"/>
  <c r="M23" i="5" s="1"/>
  <c r="M20" i="5"/>
  <c r="M21" i="5" s="1"/>
  <c r="M24" i="5"/>
  <c r="M25" i="5" s="1"/>
  <c r="M26" i="5"/>
  <c r="M27" i="5" s="1"/>
  <c r="O31" i="3"/>
  <c r="O30" i="5"/>
  <c r="O29" i="6"/>
  <c r="O44" i="6"/>
  <c r="N9" i="6"/>
  <c r="N10" i="5"/>
  <c r="M19" i="6"/>
  <c r="M20" i="6" s="1"/>
  <c r="M25" i="6"/>
  <c r="M26" i="6" s="1"/>
  <c r="M23" i="6"/>
  <c r="M24" i="6" s="1"/>
  <c r="M21" i="6"/>
  <c r="M22" i="6" s="1"/>
  <c r="O45" i="5"/>
  <c r="P29" i="3"/>
  <c r="P28" i="6"/>
  <c r="O30" i="6" s="1"/>
  <c r="P45" i="5"/>
  <c r="P29" i="5"/>
  <c r="O31" i="5" s="1"/>
  <c r="O32" i="6" l="1"/>
  <c r="N31" i="6"/>
  <c r="O9" i="6"/>
  <c r="O10" i="5"/>
  <c r="N24" i="5"/>
  <c r="N25" i="5" s="1"/>
  <c r="N26" i="5"/>
  <c r="N27" i="5" s="1"/>
  <c r="N22" i="5"/>
  <c r="N23" i="5" s="1"/>
  <c r="N20" i="5"/>
  <c r="N21" i="5" s="1"/>
  <c r="O33" i="5"/>
  <c r="N32" i="5"/>
  <c r="Q18" i="3"/>
  <c r="Q12" i="6"/>
  <c r="Q13" i="5"/>
  <c r="R12" i="5"/>
  <c r="R11" i="6"/>
  <c r="N25" i="6"/>
  <c r="N26" i="6" s="1"/>
  <c r="N23" i="6"/>
  <c r="N24" i="6" s="1"/>
  <c r="N21" i="6"/>
  <c r="N22" i="6" s="1"/>
  <c r="N19" i="6"/>
  <c r="N20" i="6" s="1"/>
  <c r="P31" i="3"/>
  <c r="P29" i="6"/>
  <c r="P30" i="5"/>
  <c r="P16" i="3"/>
  <c r="P14" i="6"/>
  <c r="O11" i="3"/>
  <c r="P44" i="6"/>
  <c r="Q29" i="3"/>
  <c r="Q45" i="5"/>
  <c r="Q29" i="5"/>
  <c r="P31" i="5" s="1"/>
  <c r="Q28" i="6"/>
  <c r="P30" i="6" s="1"/>
  <c r="Q31" i="3" l="1"/>
  <c r="Q30" i="5"/>
  <c r="Q29" i="6"/>
  <c r="O24" i="5"/>
  <c r="O25" i="5" s="1"/>
  <c r="O20" i="5"/>
  <c r="O21" i="5" s="1"/>
  <c r="O26" i="5"/>
  <c r="O27" i="5" s="1"/>
  <c r="O22" i="5"/>
  <c r="O23" i="5" s="1"/>
  <c r="R28" i="6"/>
  <c r="R44" i="6"/>
  <c r="R45" i="5"/>
  <c r="R29" i="5"/>
  <c r="Q16" i="3"/>
  <c r="Q14" i="6"/>
  <c r="P11" i="3"/>
  <c r="R12" i="6"/>
  <c r="R13" i="5"/>
  <c r="O25" i="6"/>
  <c r="O26" i="6" s="1"/>
  <c r="O23" i="6"/>
  <c r="O24" i="6" s="1"/>
  <c r="O19" i="6"/>
  <c r="O20" i="6" s="1"/>
  <c r="O21" i="6"/>
  <c r="O22" i="6" s="1"/>
  <c r="P33" i="5"/>
  <c r="O32" i="5"/>
  <c r="Q44" i="6"/>
  <c r="P9" i="6"/>
  <c r="P10" i="5"/>
  <c r="P32" i="6"/>
  <c r="O31" i="6"/>
  <c r="P25" i="6" l="1"/>
  <c r="P26" i="6" s="1"/>
  <c r="P23" i="6"/>
  <c r="P24" i="6" s="1"/>
  <c r="P21" i="6"/>
  <c r="P22" i="6" s="1"/>
  <c r="P19" i="6"/>
  <c r="P20" i="6" s="1"/>
  <c r="R14" i="6"/>
  <c r="Q11" i="3"/>
  <c r="R30" i="6"/>
  <c r="Q30" i="6"/>
  <c r="R31" i="5"/>
  <c r="Q31" i="5"/>
  <c r="P31" i="6"/>
  <c r="Q32" i="6"/>
  <c r="Q9" i="6"/>
  <c r="Q10" i="5"/>
  <c r="P32" i="5"/>
  <c r="Q33" i="5"/>
  <c r="P24" i="5"/>
  <c r="P25" i="5" s="1"/>
  <c r="P26" i="5"/>
  <c r="P27" i="5" s="1"/>
  <c r="P20" i="5"/>
  <c r="P21" i="5" s="1"/>
  <c r="P22" i="5"/>
  <c r="P23" i="5" s="1"/>
  <c r="R29" i="6"/>
  <c r="R30" i="5"/>
  <c r="R32" i="5" l="1"/>
  <c r="R33" i="5"/>
  <c r="Q32" i="5"/>
  <c r="Q20" i="5"/>
  <c r="Q21" i="5" s="1"/>
  <c r="Q22" i="5"/>
  <c r="Q23" i="5" s="1"/>
  <c r="Q24" i="5"/>
  <c r="Q25" i="5" s="1"/>
  <c r="Q26" i="5"/>
  <c r="Q27" i="5" s="1"/>
  <c r="R9" i="6"/>
  <c r="R10" i="5"/>
  <c r="R31" i="6"/>
  <c r="Q31" i="6"/>
  <c r="R32" i="6"/>
  <c r="Q21" i="6"/>
  <c r="Q22" i="6" s="1"/>
  <c r="Q19" i="6"/>
  <c r="Q20" i="6" s="1"/>
  <c r="Q23" i="6"/>
  <c r="Q24" i="6" s="1"/>
  <c r="Q25" i="6"/>
  <c r="Q26" i="6" s="1"/>
  <c r="R25" i="6" l="1"/>
  <c r="R26" i="6" s="1"/>
  <c r="R23" i="6"/>
  <c r="R24" i="6" s="1"/>
  <c r="R21" i="6"/>
  <c r="R22" i="6" s="1"/>
  <c r="R19" i="6"/>
  <c r="R20" i="6" s="1"/>
  <c r="R22" i="5"/>
  <c r="R23" i="5" s="1"/>
  <c r="R20" i="5"/>
  <c r="R21" i="5" s="1"/>
  <c r="R24" i="5"/>
  <c r="R25" i="5" s="1"/>
  <c r="R26" i="5"/>
  <c r="R27" i="5" s="1"/>
</calcChain>
</file>

<file path=xl/sharedStrings.xml><?xml version="1.0" encoding="utf-8"?>
<sst xmlns="http://schemas.openxmlformats.org/spreadsheetml/2006/main" count="1221" uniqueCount="551">
  <si>
    <t>Наименование показателей</t>
  </si>
  <si>
    <t>Единица измерения</t>
  </si>
  <si>
    <t>Расчетная формула</t>
  </si>
  <si>
    <t>Значения целевых показателей</t>
  </si>
  <si>
    <t>Пояснения к расчету</t>
  </si>
  <si>
    <t>Группа А. Общие целевые показатели в области энергосбережения и повышения энергетической эффективности</t>
  </si>
  <si>
    <t>А.1.</t>
  </si>
  <si>
    <t>А.2.</t>
  </si>
  <si>
    <t>%</t>
  </si>
  <si>
    <t>А.3.</t>
  </si>
  <si>
    <t>А.4.</t>
  </si>
  <si>
    <t>А.5.</t>
  </si>
  <si>
    <t>А.6.</t>
  </si>
  <si>
    <t>Изменение объема производства энергетических ресурсов с использованием возобновляемых источников энергии и (или) вторичных энергетических ресурсов</t>
  </si>
  <si>
    <t>т.у.т.</t>
  </si>
  <si>
    <t>А.7.</t>
  </si>
  <si>
    <t>А.8.</t>
  </si>
  <si>
    <t>Группа B. Целевые показатели в области энергосбережения и повышения энергетической эффективности, отражающие экономию по отдельным видам энергетических ресурсов</t>
  </si>
  <si>
    <t>В.1.</t>
  </si>
  <si>
    <t>тыс.кВтч</t>
  </si>
  <si>
    <t>[(А.1.(2007) – А.1.(n))/ А.1.(2007)]* п3(2007)</t>
  </si>
  <si>
    <t>В.2.</t>
  </si>
  <si>
    <t>тыс.руб.</t>
  </si>
  <si>
    <t>Прогноз экономии ЭЭ осуществляется в ценах 2007 г.</t>
  </si>
  <si>
    <t>В.3.</t>
  </si>
  <si>
    <t>тыс.Гкал</t>
  </si>
  <si>
    <t>[(А.1.(2007) – А.1.(n))/ А.1.(2007)]* п4(2007)</t>
  </si>
  <si>
    <t>В.4.</t>
  </si>
  <si>
    <t>Прогноз экономии ТЭ осуществляется в ценах 2007 г.</t>
  </si>
  <si>
    <t>В.5.</t>
  </si>
  <si>
    <t>Экономия воды в натуральном выражении</t>
  </si>
  <si>
    <t>[(А.1.(2007) – А.1.(n))/ А.1.(2007)]* п5(2007)</t>
  </si>
  <si>
    <t>В.6.</t>
  </si>
  <si>
    <t>Экономия воды в стоимостном выражении</t>
  </si>
  <si>
    <t>Прогноз экономии воды осуществляется в ценах 2007 г.</t>
  </si>
  <si>
    <t>В.7.</t>
  </si>
  <si>
    <t>[(А.1.(2007) – А.1.(n))/ А.1.(2007)]* п6(2007)</t>
  </si>
  <si>
    <t>В.8.</t>
  </si>
  <si>
    <t>Прогноз экономии газа осуществляется в ценах 2007 г.</t>
  </si>
  <si>
    <t>Группа С. Целевые показатели в области энергосбережения и повышения энергетической эффективности в бюджетном секторе</t>
  </si>
  <si>
    <t>где n - отчетный год,  (n+1) - последующий год</t>
  </si>
  <si>
    <t>С.8.</t>
  </si>
  <si>
    <t>шт.</t>
  </si>
  <si>
    <t>Группа D. Целевые показатели в области энергосбережения и повышения энергетической эффективности в жилищном фонде</t>
  </si>
  <si>
    <t>D.1.</t>
  </si>
  <si>
    <t>D.2.</t>
  </si>
  <si>
    <t>D.3.</t>
  </si>
  <si>
    <t>D.4.</t>
  </si>
  <si>
    <t>D.5.</t>
  </si>
  <si>
    <t>D.6.</t>
  </si>
  <si>
    <t>D.7.</t>
  </si>
  <si>
    <t>D.8.</t>
  </si>
  <si>
    <t>D.9.</t>
  </si>
  <si>
    <t>D.10.</t>
  </si>
  <si>
    <t>D.11.</t>
  </si>
  <si>
    <t>D.12.</t>
  </si>
  <si>
    <t>Доля жилых домов, в отношении которых проведено ЭО, в общем числе жилых домов</t>
  </si>
  <si>
    <t>от 07 июня 2010 г. № 273</t>
  </si>
  <si>
    <t>региональных программ</t>
  </si>
  <si>
    <t>№ п/п</t>
  </si>
  <si>
    <t>Общие сведения</t>
  </si>
  <si>
    <t>Единица</t>
  </si>
  <si>
    <t>измерения</t>
  </si>
  <si>
    <r>
      <t>п</t>
    </r>
    <r>
      <rPr>
        <sz val="12"/>
        <color rgb="FF000000"/>
        <rFont val="Times New Roman"/>
        <family val="1"/>
        <charset val="204"/>
      </rPr>
      <t>5</t>
    </r>
  </si>
  <si>
    <t>Объем потребления воды МО</t>
  </si>
  <si>
    <t>тыс. куб.м.</t>
  </si>
  <si>
    <r>
      <t>п</t>
    </r>
    <r>
      <rPr>
        <sz val="12"/>
        <color rgb="FF000000"/>
        <rFont val="Times New Roman"/>
        <family val="1"/>
        <charset val="204"/>
      </rPr>
      <t>9</t>
    </r>
  </si>
  <si>
    <t>Объем потребления воды, расчеты за которую осуществляются с использованием приборов учета</t>
  </si>
  <si>
    <r>
      <t>п</t>
    </r>
    <r>
      <rPr>
        <sz val="12"/>
        <color rgb="FF000000"/>
        <rFont val="Times New Roman"/>
        <family val="1"/>
        <charset val="204"/>
      </rPr>
      <t>13</t>
    </r>
  </si>
  <si>
    <t>Тариф на воду по МО</t>
  </si>
  <si>
    <t>руб./куб.м.</t>
  </si>
  <si>
    <r>
      <t>п</t>
    </r>
    <r>
      <rPr>
        <sz val="12"/>
        <color rgb="FF000000"/>
        <rFont val="Times New Roman"/>
        <family val="1"/>
        <charset val="204"/>
      </rPr>
      <t>23</t>
    </r>
  </si>
  <si>
    <t xml:space="preserve">Расход воды на снабжение  бюджетных учреждений , расчеты за которую осуществляются с исполь-зованием приборов учета </t>
  </si>
  <si>
    <t>куб.м</t>
  </si>
  <si>
    <r>
      <t>п</t>
    </r>
    <r>
      <rPr>
        <sz val="12"/>
        <color rgb="FF000000"/>
        <rFont val="Times New Roman"/>
        <family val="1"/>
        <charset val="204"/>
      </rPr>
      <t>24</t>
    </r>
  </si>
  <si>
    <t xml:space="preserve">Численность сотрудников бюджетных учреждений, в котором расходы воды осуществляются с использованием приборов учета </t>
  </si>
  <si>
    <t>чел.</t>
  </si>
  <si>
    <r>
      <t>п</t>
    </r>
    <r>
      <rPr>
        <sz val="12"/>
        <color rgb="FF000000"/>
        <rFont val="Times New Roman"/>
        <family val="1"/>
        <charset val="204"/>
      </rPr>
      <t>25</t>
    </r>
  </si>
  <si>
    <t>Расход воды на снабжение  бюджетных учреждений , расчеты за которую осуществляются с применением расчетных способов</t>
  </si>
  <si>
    <r>
      <t>п</t>
    </r>
    <r>
      <rPr>
        <sz val="12"/>
        <color rgb="FF000000"/>
        <rFont val="Times New Roman"/>
        <family val="1"/>
        <charset val="204"/>
      </rPr>
      <t>26</t>
    </r>
  </si>
  <si>
    <t>Численность сотрудников  бюджетных учреждений ,в которых расходы воды осуществляются с приме-нением расчетных способов</t>
  </si>
  <si>
    <t>п54</t>
  </si>
  <si>
    <t>Объем воды, потребляемой (используемой) в жилых домах (за исключением многоквартирных домов) на территории МО</t>
  </si>
  <si>
    <t>куб.м.</t>
  </si>
  <si>
    <t>п55</t>
  </si>
  <si>
    <t>Объем воды, потребляемой (используемой) в жилых домах (за исключением многоквартирных домов) на территории МО, расчеты за которую осуществляются с использованием приборов учета</t>
  </si>
  <si>
    <t>п56</t>
  </si>
  <si>
    <t>Объем воды, потребляемой (используемой) в многоквартирных домах на территории МО</t>
  </si>
  <si>
    <t>п57</t>
  </si>
  <si>
    <t>Объем воды, потребляемой (используемой) в многоквартирных домах на территории МО, расчеты за которую осуществляются с использованием коллективных (общедомовых) приборов учета</t>
  </si>
  <si>
    <t>п58</t>
  </si>
  <si>
    <t>Объем воды, потребляемой (используемой) в многоквартирных домах на территории МО, расчеты за которую осуществляются с использованием индивидуальных и общих (для коммунальной квартиры) приборов учета</t>
  </si>
  <si>
    <t>п67</t>
  </si>
  <si>
    <t xml:space="preserve">Площадь жилых домов на территории МО, где расчеты за воду осуществляются с использованием приборов учета (в части многоквар-тирных домов с использо-ванием коллективных (общедомовых) приборов учета) </t>
  </si>
  <si>
    <t>кв.м.</t>
  </si>
  <si>
    <t>п68</t>
  </si>
  <si>
    <t xml:space="preserve">Площадь жилых домах, где расчеты за воду осуществляют с применением расчетных способов (нормативов потребления) </t>
  </si>
  <si>
    <t>п77</t>
  </si>
  <si>
    <t>Объем потерь воды при ее передаче</t>
  </si>
  <si>
    <t>п78</t>
  </si>
  <si>
    <t>Объем ЭЭ, используемой при передаче (транспортировке) воды</t>
  </si>
  <si>
    <t>кВтч</t>
  </si>
  <si>
    <t>п1</t>
  </si>
  <si>
    <t>Муниципальный продукт</t>
  </si>
  <si>
    <t>млрд.</t>
  </si>
  <si>
    <t>руб.</t>
  </si>
  <si>
    <t>п2</t>
  </si>
  <si>
    <t>Потребление топливно-энергетических ресурсов (далее – ТЭР) муниципальным образованием (далее -  МО)</t>
  </si>
  <si>
    <t>тыс.</t>
  </si>
  <si>
    <r>
      <t>п</t>
    </r>
    <r>
      <rPr>
        <sz val="12"/>
        <color rgb="FF000000"/>
        <rFont val="Times New Roman"/>
        <family val="1"/>
        <charset val="204"/>
      </rPr>
      <t>3</t>
    </r>
  </si>
  <si>
    <t>Объем потребления электрической энергии (далее – ЭЭ) МО</t>
  </si>
  <si>
    <t>тыс. кВтч</t>
  </si>
  <si>
    <r>
      <t>п</t>
    </r>
    <r>
      <rPr>
        <sz val="12"/>
        <color rgb="FF000000"/>
        <rFont val="Times New Roman"/>
        <family val="1"/>
        <charset val="204"/>
      </rPr>
      <t>4</t>
    </r>
  </si>
  <si>
    <t>Объем потребления тепловой энергии (далее – ТЭ) МО</t>
  </si>
  <si>
    <t>тыс. Гкал</t>
  </si>
  <si>
    <r>
      <t>п</t>
    </r>
    <r>
      <rPr>
        <sz val="12"/>
        <color rgb="FF000000"/>
        <rFont val="Times New Roman"/>
        <family val="1"/>
        <charset val="204"/>
      </rPr>
      <t>6</t>
    </r>
  </si>
  <si>
    <t>Объем потребления природного газа МО</t>
  </si>
  <si>
    <t>тыс. куб.м</t>
  </si>
  <si>
    <r>
      <t>п</t>
    </r>
    <r>
      <rPr>
        <sz val="12"/>
        <color rgb="FF000000"/>
        <rFont val="Times New Roman"/>
        <family val="1"/>
        <charset val="204"/>
      </rPr>
      <t>7</t>
    </r>
  </si>
  <si>
    <t>Объем потребления ЭЭ, расчеты за которую осуществляются с использованием приборов учета</t>
  </si>
  <si>
    <r>
      <t>п</t>
    </r>
    <r>
      <rPr>
        <sz val="12"/>
        <color rgb="FF000000"/>
        <rFont val="Times New Roman"/>
        <family val="1"/>
        <charset val="204"/>
      </rPr>
      <t>8</t>
    </r>
  </si>
  <si>
    <t>Объем потребления ТЭ, расчеты за которую осуществляются с использованием приборов учета</t>
  </si>
  <si>
    <r>
      <t>п</t>
    </r>
    <r>
      <rPr>
        <sz val="12"/>
        <color rgb="FF000000"/>
        <rFont val="Times New Roman"/>
        <family val="1"/>
        <charset val="204"/>
      </rPr>
      <t>10</t>
    </r>
  </si>
  <si>
    <t>Объем потребления природного газа, расчеты за который осуществляются с использованием приборов учета</t>
  </si>
  <si>
    <r>
      <t>п</t>
    </r>
    <r>
      <rPr>
        <sz val="12"/>
        <color rgb="FF000000"/>
        <rFont val="Times New Roman"/>
        <family val="1"/>
        <charset val="204"/>
      </rPr>
      <t>11</t>
    </r>
  </si>
  <si>
    <t>Тариф на ЭЭ по МО</t>
  </si>
  <si>
    <t>руб./ кВтч</t>
  </si>
  <si>
    <r>
      <t>п</t>
    </r>
    <r>
      <rPr>
        <sz val="12"/>
        <color rgb="FF000000"/>
        <rFont val="Times New Roman"/>
        <family val="1"/>
        <charset val="204"/>
      </rPr>
      <t>12</t>
    </r>
  </si>
  <si>
    <t>Тариф на ТЭ по МО</t>
  </si>
  <si>
    <t>руб./ Гкал</t>
  </si>
  <si>
    <r>
      <t>п</t>
    </r>
    <r>
      <rPr>
        <sz val="12"/>
        <color rgb="FF000000"/>
        <rFont val="Times New Roman"/>
        <family val="1"/>
        <charset val="204"/>
      </rPr>
      <t>14</t>
    </r>
  </si>
  <si>
    <t>Тариф на природный газ по МО</t>
  </si>
  <si>
    <t>руб./ тыс.куб.м.</t>
  </si>
  <si>
    <r>
      <t>п</t>
    </r>
    <r>
      <rPr>
        <sz val="12"/>
        <color rgb="FF000000"/>
        <rFont val="Times New Roman"/>
        <family val="1"/>
        <charset val="204"/>
      </rPr>
      <t>15</t>
    </r>
  </si>
  <si>
    <t>Объем производства энерге-тических ресурсов с исполь-зованием возобновляемых источников энергии и/или вторичных энергетических ресурсов</t>
  </si>
  <si>
    <r>
      <t>п</t>
    </r>
    <r>
      <rPr>
        <sz val="12"/>
        <color rgb="FF000000"/>
        <rFont val="Times New Roman"/>
        <family val="1"/>
        <charset val="204"/>
      </rPr>
      <t>16</t>
    </r>
  </si>
  <si>
    <t>Общий объем энергети-ческих ресурсов, произво-димых на территории МО</t>
  </si>
  <si>
    <r>
      <t>п</t>
    </r>
    <r>
      <rPr>
        <sz val="12"/>
        <color rgb="FF000000"/>
        <rFont val="Times New Roman"/>
        <family val="1"/>
        <charset val="204"/>
      </rPr>
      <t>17</t>
    </r>
  </si>
  <si>
    <t>Общий объем финансиро-вания мероприятий по энергосбережению и повы-шению энергетической эффективности</t>
  </si>
  <si>
    <t>млрдруб.</t>
  </si>
  <si>
    <r>
      <t>п</t>
    </r>
    <r>
      <rPr>
        <sz val="12"/>
        <color rgb="FF000000"/>
        <rFont val="Times New Roman"/>
        <family val="1"/>
        <charset val="204"/>
      </rPr>
      <t>18</t>
    </r>
  </si>
  <si>
    <t>Объем внебюджетных средств, используемых для финансирования мероприя-тий по энергосбере-жению и повышению энергетической эффективности</t>
  </si>
  <si>
    <r>
      <t>п</t>
    </r>
    <r>
      <rPr>
        <sz val="12"/>
        <color rgb="FF000000"/>
        <rFont val="Times New Roman"/>
        <family val="1"/>
        <charset val="204"/>
      </rPr>
      <t>19</t>
    </r>
  </si>
  <si>
    <t xml:space="preserve">Расход ТЭ бюджетным учреждением (далее – БУ), расчеты за которую осуществляются с использованием приборов учета </t>
  </si>
  <si>
    <t>Гкал</t>
  </si>
  <si>
    <r>
      <t>п</t>
    </r>
    <r>
      <rPr>
        <sz val="12"/>
        <color rgb="FF000000"/>
        <rFont val="Times New Roman"/>
        <family val="1"/>
        <charset val="204"/>
      </rPr>
      <t>20</t>
    </r>
  </si>
  <si>
    <t xml:space="preserve">Площадь бюджетных учреждений, в которых расчеты за ТЭ осуществляются с использованием приборов учета </t>
  </si>
  <si>
    <r>
      <t>п</t>
    </r>
    <r>
      <rPr>
        <sz val="12"/>
        <color rgb="FF000000"/>
        <rFont val="Times New Roman"/>
        <family val="1"/>
        <charset val="204"/>
      </rPr>
      <t>21</t>
    </r>
  </si>
  <si>
    <t>Расход ТЭ бюджетных учреждений, расчеты за которую осуществляются с применением расчетных способов</t>
  </si>
  <si>
    <r>
      <t>п</t>
    </r>
    <r>
      <rPr>
        <sz val="12"/>
        <color rgb="FF000000"/>
        <rFont val="Times New Roman"/>
        <family val="1"/>
        <charset val="204"/>
      </rPr>
      <t>22</t>
    </r>
  </si>
  <si>
    <t>Площадь  бюджетных учреждений , в которых расчеты за ТЭ осуществ-ляются с применением расчетных способов</t>
  </si>
  <si>
    <t>п27</t>
  </si>
  <si>
    <t xml:space="preserve">Расход ЭЭ на обеспечение  бюджетных учреждений , расчеты за которую осуществляются с исполь-зованием приборов учета </t>
  </si>
  <si>
    <t>п28</t>
  </si>
  <si>
    <t xml:space="preserve">Площадь  бюджетных учреждений , в которых расчеты за ЭЭ осуществ-ляются с использованием приборов учета </t>
  </si>
  <si>
    <t>п29</t>
  </si>
  <si>
    <t>Расход ЭЭ на обеспечение  бюджетных учреждений , расчеты за которую осуществляются с применением расчетных способов</t>
  </si>
  <si>
    <t>п30</t>
  </si>
  <si>
    <t>Площадь  бюджетных учреждений , в котором расчеты за ЭЭ осуществ-ляются с применением расчетного способа</t>
  </si>
  <si>
    <t>п31</t>
  </si>
  <si>
    <t>Объем природного газа, потребляемого (исполь-зуемого)  бюджетными учреждениями  МО</t>
  </si>
  <si>
    <t>п32</t>
  </si>
  <si>
    <t>Объем природного газа, потребляемого (используе-мого)  бюджетных учреж-дений , расчеты за который осуществляются с исполь-зованием приборов учета</t>
  </si>
  <si>
    <t>п33</t>
  </si>
  <si>
    <t xml:space="preserve">Бюджет МО </t>
  </si>
  <si>
    <t>п34</t>
  </si>
  <si>
    <t>Расходы бюджета МО на обеспечение энергетическими ресурсами  бюджетных учреждений</t>
  </si>
  <si>
    <t>п35</t>
  </si>
  <si>
    <t>Расходы МО на предоставление субсидий организациям коммунального комплекса на приобретение топлива</t>
  </si>
  <si>
    <t>п36</t>
  </si>
  <si>
    <t>Общее количество  бюджетных учреждений</t>
  </si>
  <si>
    <t>ед.</t>
  </si>
  <si>
    <t>п37</t>
  </si>
  <si>
    <t>Количество  бюджетных учреждений , в отношении которых проведено обязательное энергетическое обследование</t>
  </si>
  <si>
    <t>п38</t>
  </si>
  <si>
    <t>Число энергосервисных договоров (контрактов), заключенных муници-пальными заказчиками</t>
  </si>
  <si>
    <t>п39</t>
  </si>
  <si>
    <t>Общее количество муниципальных заказчиков</t>
  </si>
  <si>
    <t>п40</t>
  </si>
  <si>
    <t>Количество муниципальных заказчиков, заключившх энергосервисные договоры (контракты)</t>
  </si>
  <si>
    <t>п41</t>
  </si>
  <si>
    <t>Объем товаров, работ, услуг, закупаемых для муниципальных нужд</t>
  </si>
  <si>
    <t>п42</t>
  </si>
  <si>
    <t>Объем товаров, работ, услуг, закупаемых для муници-пальных нужд в соответст-вии с требованиями энерге-тической эффективности</t>
  </si>
  <si>
    <t>п43</t>
  </si>
  <si>
    <t xml:space="preserve">Расходы бюджета МО на предоставление социальной поддержки гражданам по оплате жилого помещения и коммунальных услуг </t>
  </si>
  <si>
    <t>п44</t>
  </si>
  <si>
    <t xml:space="preserve">Количество граждан, которым предоставляются социальная поддержка по оплате жилого помещения и коммунальных услуг </t>
  </si>
  <si>
    <t>п45</t>
  </si>
  <si>
    <t>Объем ЭЭ, потребляемой (используемой) в жилых домах (за исключением многоквартирных домов) на территории МО</t>
  </si>
  <si>
    <t>п46</t>
  </si>
  <si>
    <t xml:space="preserve">Объем ЭЭ, потребляемой (используемой) в жилых домах (за исключением многоквартирных домов) на территории МО, расчеты за которую осуществляются с использованием приборов учета </t>
  </si>
  <si>
    <t>п47</t>
  </si>
  <si>
    <t>Объем ЭЭ, потребляемой (используемой) в многоквартирных домах на территории МО</t>
  </si>
  <si>
    <t>п48</t>
  </si>
  <si>
    <t>Объем ЭЭ, потребляемой (используемой) в многоквартирных домах на территории МО, расчеты за которую осуществляются с использованием коллективных (обще-домовых) приборов учета</t>
  </si>
  <si>
    <t>п49</t>
  </si>
  <si>
    <t>Объем ЭЭ, потребляемой (используемой) в многоквартирных домах на территории МО, расчеты за которую осуществляется с использованием индивидуальных и общих (для коммунальной квартиры) приборов учета</t>
  </si>
  <si>
    <t>п50</t>
  </si>
  <si>
    <t>Объем ТЭ, потребляемой (используемой) в жилых домах на территории МО</t>
  </si>
  <si>
    <t>п51</t>
  </si>
  <si>
    <t>Объем ТЭ, потребляемой (используемой) в жилых домах на территории  МО, расчеты за которую осуществляются с использованием приборов учета</t>
  </si>
  <si>
    <t>п52</t>
  </si>
  <si>
    <t>Объем ТЭ, потребляемой (используемой) в многоквартирных домах на территории МО</t>
  </si>
  <si>
    <t>п53</t>
  </si>
  <si>
    <t>Объем ТЭ, потребляемой (используемой) в многоквартирных домах на территории МО, расчеты за которую осуществляется с использованием коллективных (обще-домовых) приборов учета</t>
  </si>
  <si>
    <t>п59</t>
  </si>
  <si>
    <t>Объем природного газа, потребляемого (используемого) в жилых домах (за исключением многоквартирных домов) МО</t>
  </si>
  <si>
    <t>п60</t>
  </si>
  <si>
    <t>Объем природного газа, потребляемого (используемого) в жилых домах (за исключением многоквартирных домов) на территории МО, расчеты за который осуществляются с использованием приборов учета</t>
  </si>
  <si>
    <t>п61</t>
  </si>
  <si>
    <t>Объем природного газа, потребляемого (исполь-зуемого) в многоквартирных домах на территории  МО</t>
  </si>
  <si>
    <t>п62</t>
  </si>
  <si>
    <t>Объем природного газа, потребляемого (исполь-зуемого) в многоквартирных домах на территории МО, расчеты за который осуще-ствляются с использованием индивидуальных и общих (для коммунальной квартиры) приборов учета</t>
  </si>
  <si>
    <t>п63</t>
  </si>
  <si>
    <t>Число жилых домов на территории МО</t>
  </si>
  <si>
    <t>п64</t>
  </si>
  <si>
    <t>Число жилых домов на территории МО, в отноше-нии которых проведено энергетическое обследование</t>
  </si>
  <si>
    <t>п65</t>
  </si>
  <si>
    <t xml:space="preserve">Площадь жилых домов на территории МО, где расчеты за ТЭ осуществляются с использованием приборов учета (в части многоквар-тирных домов с использо-ванием коллективных (обще-домовых) приборов учета) </t>
  </si>
  <si>
    <t>п66</t>
  </si>
  <si>
    <t xml:space="preserve">Площадь жилых домов на территории МО, где расчеты за ТЭ осуществляются с применением расчетных способов (нормативов потребления) </t>
  </si>
  <si>
    <t>п69</t>
  </si>
  <si>
    <t xml:space="preserve">Площадь жилых домов на территории МО, где расчеты за ЭЭ осуществляются с использованием приборов учета (в части многоквартирных домов - с использованием коллективных (общедомовых) приборов учета) </t>
  </si>
  <si>
    <t>п70</t>
  </si>
  <si>
    <t xml:space="preserve">Площадь жилых домов на территории МО, где расчеты за ЭЭ осуществляют с применением расчетных способов (нормативов потребления) </t>
  </si>
  <si>
    <t>п71</t>
  </si>
  <si>
    <t xml:space="preserve">Площадь жилых домов на территории МО, где расчеты за природный газ осуществляются с исполь-зованием приборов учета (в части многоквартирных домов - с использованием индивидуальных и общих (для коммунальной квартиры) приборов учета </t>
  </si>
  <si>
    <t>п72</t>
  </si>
  <si>
    <t xml:space="preserve">Площадь жилых домов на территории МО, где за природный газ осуществляются с применением расчетных способов (нормативов потребления) </t>
  </si>
  <si>
    <t>п73</t>
  </si>
  <si>
    <t>Удельный расход топлива на выработку ЭЭ тепловыми электростанциями</t>
  </si>
  <si>
    <t>т.у.т/кВтч</t>
  </si>
  <si>
    <t>п74</t>
  </si>
  <si>
    <t>Удельный расход топлива на выработку ТЭ</t>
  </si>
  <si>
    <t>т.у.т./</t>
  </si>
  <si>
    <t>п75</t>
  </si>
  <si>
    <t>Объем потерь ЭЭ при ее передаче по распределительным сетям</t>
  </si>
  <si>
    <t>п76</t>
  </si>
  <si>
    <t>Объем потерь ТЭ при ее передаче</t>
  </si>
  <si>
    <t>п79</t>
  </si>
  <si>
    <t>Количество высокоэкономичных по использованию моторного топлива (в том числе относящихся к объектам с высоким классом энергетической эффективности) транспортных средств на территории МО</t>
  </si>
  <si>
    <t>п80</t>
  </si>
  <si>
    <t>Количество общественного транспорта на территории МО, в отношении которых проведены мероприятия по энергосбережению и повышению энергетической эффективности, в том числе по замещению бензина, используемого транспортными средствами в качестве моторного топлива, природным газом.</t>
  </si>
  <si>
    <t>годы (n)</t>
  </si>
  <si>
    <t>Приложение № 4</t>
  </si>
  <si>
    <t xml:space="preserve">к Методике расчета значений целевых показателей в области энергосбережения и повышения энергетической эффективности, в том числе в сопоставимых условиях, утвержденной приказом Министерства регионального развития Российской Федерации </t>
  </si>
  <si>
    <t>Расчет целевых показателей муниципальных программ</t>
  </si>
  <si>
    <t>№ п.</t>
  </si>
  <si>
    <t>(данные берутся из Приложения 2)</t>
  </si>
  <si>
    <t>Динамика энергоемкости муниципального продукта муниципальных программ области энергосбережения и повышения энергетической эффективности</t>
  </si>
  <si>
    <t>кг у.т./ тыс.руб.</t>
  </si>
  <si>
    <t>п2/п1</t>
  </si>
  <si>
    <r>
      <t xml:space="preserve">Снижение  энергоемкости  на 40%  к 2020г. относительно уровня  2007г. согласно Указу Президента РФ от 04.06.2008. № 889 </t>
    </r>
    <r>
      <rPr>
        <sz val="14"/>
        <color theme="1"/>
        <rFont val="Times New Roman"/>
        <family val="1"/>
        <charset val="204"/>
      </rPr>
      <t>(Собрание законодательства Российской Федерации, 2008, № 23,     ст. 2672)</t>
    </r>
  </si>
  <si>
    <t>Доля объемов электрической энергии (далее – ЭЭ), расчеты за которую осуществляются с использованием приборов учета (в части многоквартирных домах - с использованием коллективных приборов учета), в общем объеме ЭЭ, потребляемой на территории муниципального образования (далее – МО)</t>
  </si>
  <si>
    <t>(п7/п3)*100%</t>
  </si>
  <si>
    <t>Доля объемов тепловой энергии (далее – ТЭ), расчеты за которую осуществляются с использованием приборов учета (в части многоквартирных домах - с использованием коллективных приборов учета), в общем объеме ТЭ, потребляемой на территории МО</t>
  </si>
  <si>
    <t>(п8/п4)*100%</t>
  </si>
  <si>
    <t>Доля объемов воды, расчеты за которую осуществляются с использованием приборов учета (в части многоквартирных домах - с использованием коллективных приборов учета), в общем объеме воды, потребляемой на территории МО</t>
  </si>
  <si>
    <t>(п9/п5)*100%</t>
  </si>
  <si>
    <t>Доля объемов природного газа, расчеты за который осуществляются с использованием приборов учета (в части многоквартирных домах - с использованием индивидуальных и общих приборов учета) в общем объеме природного газа, потребляемого на территории МО</t>
  </si>
  <si>
    <t>(п10/п6)*100%</t>
  </si>
  <si>
    <t>Объем внебюджетных средств, используемых для финансирования мероприятий по энергосбережению и повышению энергетической эффективности, в общем объеме финансирования муниципальной программы</t>
  </si>
  <si>
    <t>(п18/п17)*100%</t>
  </si>
  <si>
    <t>п15(n+1) - п15(n)</t>
  </si>
  <si>
    <t>Составляется прогноз по значению параметра до 2020г.                                         Изменение (динамика) рассчитывается при  n →2020г.</t>
  </si>
  <si>
    <t>Доля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МО</t>
  </si>
  <si>
    <t>(п15/п16)*100%</t>
  </si>
  <si>
    <t>Экономия ЭЭ в натуральном выражении</t>
  </si>
  <si>
    <t>Прогноз экономии ЭЭ осуществляется при стабилизации МП и значения потребления ЭЭ на уровне 2007 г.</t>
  </si>
  <si>
    <t>Экономия ЭЭ  в стоимостном выражении</t>
  </si>
  <si>
    <t>В.1.*п.11.(2007)</t>
  </si>
  <si>
    <t>Экономия ТЭ в натуральном выражении</t>
  </si>
  <si>
    <t>Прогноз экономии ЭЭ осуществляется при стабилизации МП и потребления ТЭ на уровне 2007 г.</t>
  </si>
  <si>
    <t>Экономия ТЭ  в стоимостном выражении</t>
  </si>
  <si>
    <t xml:space="preserve"> тыс.руб.</t>
  </si>
  <si>
    <t>В.3.*п12(2007)</t>
  </si>
  <si>
    <t>тыс.м.куб</t>
  </si>
  <si>
    <t>Прогноз экономии воды осуществляется при стабилизации МП и значения потребления воды на уровне 2007 г.</t>
  </si>
  <si>
    <t>В.5.*п13(2007)</t>
  </si>
  <si>
    <t>Экономия природного газа  в натуральном выражении</t>
  </si>
  <si>
    <t>тыс.куб.м.</t>
  </si>
  <si>
    <t>Прогноз экономии газа осуществляется при стабилизации МП и значения потребления ЭЭ на уровне 2007 г.</t>
  </si>
  <si>
    <t>Экономия природного газа  в стоимостном выражении</t>
  </si>
  <si>
    <t>В.7.*п14(2007)</t>
  </si>
  <si>
    <t>С.1.</t>
  </si>
  <si>
    <t xml:space="preserve">Удельный расход ТЭ бюджетного учреждения (далее – БУ) на 1 кв. метр общей площади, расчеты за которую осуществляются с использованием приборов учета </t>
  </si>
  <si>
    <t>Гкал/кв.м.</t>
  </si>
  <si>
    <t>п19/п20</t>
  </si>
  <si>
    <t>С.2.</t>
  </si>
  <si>
    <t xml:space="preserve">Удельный расход ТЭ БУ на 1 кв. метр общей площади, расчеты за которую осуществляются с применением расчетных способов </t>
  </si>
  <si>
    <t>п21/п22</t>
  </si>
  <si>
    <t>С.3</t>
  </si>
  <si>
    <t>Изменение удельного расхода ТЭ БУ общей площади, расчеты за которую осуществляются с использованием приборов учета на 1 кв.м.</t>
  </si>
  <si>
    <t>С.1.(n+1) - C.1.(n)</t>
  </si>
  <si>
    <t>где n →2020г.</t>
  </si>
  <si>
    <t>С.4.</t>
  </si>
  <si>
    <t>Изменение удельног0 расхода ТЭ БУ  общей площади, расчеты за которую осуществляются с применением расчетным способом на 1 кв.м.</t>
  </si>
  <si>
    <t>С.2.(n+1) - C.2.(n)</t>
  </si>
  <si>
    <t>С.6.</t>
  </si>
  <si>
    <t>Изменение отношения удельного расхода ТЭ БУ, расчеты за которую осуществляются с применением расчетных способов, к удельному расходу ТЭ БУ, расчеты за которую осуществляются с использованием приборов учета</t>
  </si>
  <si>
    <t>-</t>
  </si>
  <si>
    <t>С.2./С.1.</t>
  </si>
  <si>
    <t>С.7.</t>
  </si>
  <si>
    <t>Удельный расход воды на снабжение БУ, расчеты за которую осуществляются с использованием приборов учета на 1 чел.</t>
  </si>
  <si>
    <t>куб.м./чел.</t>
  </si>
  <si>
    <t>п23/п24</t>
  </si>
  <si>
    <t>Удельный расход воды на обеспечение БУ, расчеты за которую осуществляются с применением расчетных способов на 1 чел.</t>
  </si>
  <si>
    <t>п25/п26</t>
  </si>
  <si>
    <t>С.9.</t>
  </si>
  <si>
    <t>Изменение удельного расхода воды на обеспечение БУ, расчеты за которую осуществляются с использованием приборов учета на 1 чел.</t>
  </si>
  <si>
    <t>С.7.(n+1) - C.7.(n)</t>
  </si>
  <si>
    <t>С.10.</t>
  </si>
  <si>
    <t>Изменение удельного расхода воды на обеспечение БУ, расчеты за которую осуществляются с применением расчетных способов на 1 чел.</t>
  </si>
  <si>
    <t>С.8.(n+1) - C.8.(n)</t>
  </si>
  <si>
    <t>С.11.</t>
  </si>
  <si>
    <t>Изменение отношения удельного расхода воды на обеспечение БУ, расчеты за которую осуществляются с применением расчетных способов, к удельному расходу ЭЭ на обеспечение БУ, расчеты за которую осуществляются с использованием приборов учета</t>
  </si>
  <si>
    <t>С.12./С.11.</t>
  </si>
  <si>
    <t>С.12.</t>
  </si>
  <si>
    <t>Удельный расход ЭЭ на обеспечение БУ, расчеты за которую осуществляются с использованием приборов учета на 1 чел.</t>
  </si>
  <si>
    <t>кВтч/чел</t>
  </si>
  <si>
    <t>п27/п28</t>
  </si>
  <si>
    <t>С.13.</t>
  </si>
  <si>
    <t>Удельный расход ЭЭ на обеспечение БУ, расчеты за которую осуществляются с применением расчетных способов на 1 чел.</t>
  </si>
  <si>
    <t>п29/п30</t>
  </si>
  <si>
    <t>С.14.</t>
  </si>
  <si>
    <t>Изменение удельного расхода ЭЭ на обеспечение БУ, расчеты за которую осуществляются с использованием приборов учета на 1 чел.</t>
  </si>
  <si>
    <t>С.12.(n+1) - C.12.(n)</t>
  </si>
  <si>
    <t>С.15.</t>
  </si>
  <si>
    <t>Изменение удельного расхода ЭЭ на обеспечение БУ, расчеты за которую осуществляются с применением расчетных способов на 1 чел.</t>
  </si>
  <si>
    <t>С.13.(n+1) - C.13.(n)</t>
  </si>
  <si>
    <t>С.16.</t>
  </si>
  <si>
    <t>Изменение отношения удельного расхода ЭЭ на обеспечение БУ, расчеты за которую осуществляются с применением расчетных способов, к удельному расходу ЭЭ на обеспечение БУ, расчеты за которую осуществляются с использованием приборов учета</t>
  </si>
  <si>
    <t>С.17./С.16.</t>
  </si>
  <si>
    <t>С.17.</t>
  </si>
  <si>
    <t>Доля объемов ЭЭ, потребляемой БУ, расчеты за которую осуществляются с использованием приборов учета, в общем объеме ЭЭ, потребляемой БУ на территории МО</t>
  </si>
  <si>
    <t>С.18.</t>
  </si>
  <si>
    <t>Доля объемов ТЭ, потребляемой БУ, расчеты за которую осуществляются с использованием приборов учета, в общем объеме ТЭ, потребляемой БУ на территории МО</t>
  </si>
  <si>
    <t>п19/(п19+п21)* 100%</t>
  </si>
  <si>
    <t>С.19.</t>
  </si>
  <si>
    <t>Доля объемов воды, потребляемой БУ, расчеты за которую осуществляются с использованием приборов учета, в общем объеме воды, потребляемой БУ на территории МО</t>
  </si>
  <si>
    <t>п23/(п23+п25)* 100%</t>
  </si>
  <si>
    <t>С.20.</t>
  </si>
  <si>
    <t>Доля объемов природного газа, потребляемого БУ, расчеты за который осуществляются с использованием приборов учета, в общем объеме природного газа, потребляемого БУ на территории МО</t>
  </si>
  <si>
    <t>(п32/п31)*100%</t>
  </si>
  <si>
    <t>С.21.</t>
  </si>
  <si>
    <t xml:space="preserve">Доля расходов бюджета МО на обеспечение энергетическими ресурсами БУ </t>
  </si>
  <si>
    <t>С.21.1.</t>
  </si>
  <si>
    <t>для фактических условий</t>
  </si>
  <si>
    <t>п34(n)/ п33(n)</t>
  </si>
  <si>
    <t>для сопоставимых условий</t>
  </si>
  <si>
    <t>п34(n) / п33(2007)</t>
  </si>
  <si>
    <t>При стабилизации п.29.  на уровне 2007г.</t>
  </si>
  <si>
    <t>С.22.</t>
  </si>
  <si>
    <t>Динамика расходов бюджета МО на обеспечение энергетическими ресурсами БУ (для фактических и сопоставимых условий)</t>
  </si>
  <si>
    <t>С.22.1.</t>
  </si>
  <si>
    <t>С.21.1.(n+1) - C.21.1.(n)</t>
  </si>
  <si>
    <t>С.22.2.</t>
  </si>
  <si>
    <t>С.21.2.(n+1) - C.21.2.(n)</t>
  </si>
  <si>
    <t>С.23.</t>
  </si>
  <si>
    <t>Доля расходов бюджета МО на предоставление субсидий организациям коммунального комплекса на приобретение топлива</t>
  </si>
  <si>
    <t>(п35/п33)* 100%</t>
  </si>
  <si>
    <t>С.24.</t>
  </si>
  <si>
    <t>Динамика расходов бюджета МО на предоставление субсидий организациям коммунального комплекса на приобретение топлива</t>
  </si>
  <si>
    <t>С.23.(n+1) - C.23.(n)</t>
  </si>
  <si>
    <t>С.25.</t>
  </si>
  <si>
    <t>Доля БУ, финансируемых за счет бюджета МО, в общем объеме БУ, в отношении которых проведено обязательное энергетическое обследование</t>
  </si>
  <si>
    <t>п37/п36</t>
  </si>
  <si>
    <t>С.26.</t>
  </si>
  <si>
    <t>Число энергосервисных договоров, заключенных муниципальными заказчиками</t>
  </si>
  <si>
    <t>С.27.</t>
  </si>
  <si>
    <t>Доля государственных, муниципальных заказчиков в общем объеме муниципальных заказчиков, которыми заключены энергосервисные договоры</t>
  </si>
  <si>
    <t>п40/п39</t>
  </si>
  <si>
    <t>С.28.</t>
  </si>
  <si>
    <t xml:space="preserve">Доля товаров, работ, услуг, закупаемых для  муниципальных нужд в соответствии с требованиями энергетической эффективности, в общем объеме закупаемых товаров, работ, услуг для муниципальных нужд </t>
  </si>
  <si>
    <t>п42/п41</t>
  </si>
  <si>
    <t>С.29.</t>
  </si>
  <si>
    <t>Удельные расходы бюджета МО на предоставление социальной поддержки гражданам по оплате жилого помещения и коммунальных услуг на 1 чел.</t>
  </si>
  <si>
    <t>тыс.руб./ чел.</t>
  </si>
  <si>
    <t>п43/п44</t>
  </si>
  <si>
    <t>Доля объемов ЭЭ, потребляемой в жилых домах (за исключением многоквартирных домов), расчеты за которую осуществляются с использованием приборов учета, в общем объеме ЭЭ, потребляемой в жилых домах (за исключением многоквартирных домов) на территории МО</t>
  </si>
  <si>
    <t>(п46/п45)*100%</t>
  </si>
  <si>
    <t>Доля объемов ЭЭ, потребляемой в многоквартирных домах, расчеты за которую осуществляются с использованием коллективных (общедомовых) приборов учета, в общем объеме ЭЭ, потребляемой в многоквартирных домах на территории МО</t>
  </si>
  <si>
    <t>(п48/п47)*100%</t>
  </si>
  <si>
    <t>Доля объемов ЭЭ, потребляемой в многоквартирных домах, оплата которой осуществляется с использованием индивидуальных и общих (для коммунальной квартиры) приборов учета, в общем объеме ЭЭ, потребляемой (используемой) в многоквартирных домах на территории МО</t>
  </si>
  <si>
    <t>(п49/п47)*100%</t>
  </si>
  <si>
    <t>Доля объемов ТЭ, потребляемой в жилых домах, расчеты за которую осуществляются с использованием приборов учета, в общем объеме ТЭ, потребляемой (используемой) в жилых домах на территории МО (за исключением многоквартирных домов)</t>
  </si>
  <si>
    <t>(п51/п50)*100%</t>
  </si>
  <si>
    <t>Доля объемов ТЭ, потребляемой в  многоквартирных домах, оплата которой осуществляется с использованием коллективных (общедомовых) приборов учета, в общем объеме ТЭ, потребляемой в многоквартирных домах на территории МО</t>
  </si>
  <si>
    <t>(п53/п54)*100%</t>
  </si>
  <si>
    <t>Доля объемов воды, потребляемой в жилых домах (за исключением многоквартирных домов), расчеты за которую осуществляются с использованием приборов учета, в общем объеме воды, потребляемой (используемой) в жилых домах (за исключением многоквартирных домов) на территории МО</t>
  </si>
  <si>
    <t>(п55/п54)*100%</t>
  </si>
  <si>
    <t>Доля объемов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воды, потребляемой (используемой) в многоквартиных домах на территории МО</t>
  </si>
  <si>
    <t>(п57/п56)*100%</t>
  </si>
  <si>
    <t>Доля объемов воды, потребляемой (используемой) в многоквартирных домах, расчеты за которую осуществляются с использованием индивидуальных и общих (для коммунальной квартиры) приборов учета, в общем объеме воды, потребляемой (используемой) в многоквартирных домах на территории МО</t>
  </si>
  <si>
    <t>(п58/п56)*100%</t>
  </si>
  <si>
    <t>Доля объемов природного газа, потребляемого (используемого) в жилых домах (за исключением многоквартирных домов), расчеты за который осуществляются с использованием приборов учета, в общем объеме природного газа, потребляемого (используемого) в жилых домах (за исключением многоквартирных доов) на территории МО</t>
  </si>
  <si>
    <t>(п60/п59)*100%</t>
  </si>
  <si>
    <t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МО</t>
  </si>
  <si>
    <t>(п62/п61)*100%</t>
  </si>
  <si>
    <t>Число жилых домов, в отношении которых проведено энергетическое обследование (далее – ЭО)</t>
  </si>
  <si>
    <t>(п64/п63)*100%</t>
  </si>
  <si>
    <t>D.13.</t>
  </si>
  <si>
    <t>Удельный расход ТЭ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</si>
  <si>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(п51+п53)/п65</t>
  </si>
  <si>
    <t>D.14.</t>
  </si>
  <si>
    <t>Удельный расход ТЭ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</si>
  <si>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(п50-п51)/п66</t>
  </si>
  <si>
    <t>D.15.</t>
  </si>
  <si>
    <t>Изменение удельного расхода ТЭ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</si>
  <si>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D.15.1</t>
  </si>
  <si>
    <t>D.13.(n+1) - D.13.(n)</t>
  </si>
  <si>
    <t>D.15.2.</t>
  </si>
  <si>
    <t>D.13.(n+1) - D.13.(2007)</t>
  </si>
  <si>
    <t>При стабилизации п.47. и п.49. на уровне 2007г.</t>
  </si>
  <si>
    <t>D.16.</t>
  </si>
  <si>
    <t>Изменение удельного расхода ТЭ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</si>
  <si>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D.16.1.</t>
  </si>
  <si>
    <t>D.14.(n+1) - D.14.(n)</t>
  </si>
  <si>
    <t>D.16.2.</t>
  </si>
  <si>
    <t>D.14.(n+1) - D.14.(2007)</t>
  </si>
  <si>
    <t>При стабилизации п.46. и п.47. на уровне 2007г.</t>
  </si>
  <si>
    <t>D.17.</t>
  </si>
  <si>
    <t xml:space="preserve">Изменение отношения удельного расхода ТЭ в жилых домах, расчеты за которую осуществляются с применением расчетных способов (нормативов потребления), к удельному расходу ТЭ в жилых домах, расчеты за которую осуществляются с использованием приборов учета </t>
  </si>
  <si>
    <t>D.17.1.</t>
  </si>
  <si>
    <t>D.14./D.13.</t>
  </si>
  <si>
    <t>D.17.2.</t>
  </si>
  <si>
    <t>D.14./D.13.(2007)</t>
  </si>
  <si>
    <t>D.18.</t>
  </si>
  <si>
    <t>Удельный расход воды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</t>
  </si>
  <si>
    <t>куб.м./кв.м.</t>
  </si>
  <si>
    <t>(п55+п57)/п67</t>
  </si>
  <si>
    <t>D.19.</t>
  </si>
  <si>
    <t>Удельный расход воды в жилых домах, расчеты за которую осуществляются с применением расчетных способов (нормативов потребления) (в расчете на 1 кв. метр общей площади);</t>
  </si>
  <si>
    <t>(п54-п55)/п69</t>
  </si>
  <si>
    <t>D.20.</t>
  </si>
  <si>
    <t>Изменение удельного расхода воды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 для фактических и сопоставимых условий)</t>
  </si>
  <si>
    <t>D.20.1.</t>
  </si>
  <si>
    <t>D.18.(n+1) - D.18.(n)</t>
  </si>
  <si>
    <t>D.20.2.</t>
  </si>
  <si>
    <t>D.18.(n+1) - D.18.(2007)</t>
  </si>
  <si>
    <t>При стабилизации п.51. и п.53. на уровне 2007г.</t>
  </si>
  <si>
    <t>D.21.</t>
  </si>
  <si>
    <t>Изменение удельного расхода воды в жилых домах, расчеты за которую осуществляются с применением расчетных способов (нормативов потребления) (в расчете на 1 кв. метр общей площади для фактических и сопоставимых условий)</t>
  </si>
  <si>
    <t>D.21.1.</t>
  </si>
  <si>
    <t>D.19.(n+1) - D.19.(n)</t>
  </si>
  <si>
    <t>D.21.2.</t>
  </si>
  <si>
    <t>D.19.(n+1) - D.19.(2007)</t>
  </si>
  <si>
    <t>При стабилизации п.50. и п.51. на уровне 2007г.</t>
  </si>
  <si>
    <t>D.22.</t>
  </si>
  <si>
    <t>Изменение отношения удельного расхода воды в жилых домах, расчеты за которую осуществляются с применением расчетных способов (нормативов потребления), к удельному расходу воды в жилых домах, расчеты за которую осуществляются с использованием приборов учета (для фактических и сопоставимых условий)</t>
  </si>
  <si>
    <t>D.22.1.</t>
  </si>
  <si>
    <t>D.19./D.18.</t>
  </si>
  <si>
    <t>D.22.2.</t>
  </si>
  <si>
    <t>D.19./D.18.(2007)</t>
  </si>
  <si>
    <t>D.23.</t>
  </si>
  <si>
    <t>Удельный расход ЭЭ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площади);</t>
  </si>
  <si>
    <t>кВтч/кв.м.</t>
  </si>
  <si>
    <t>(п46+п50)/п69</t>
  </si>
  <si>
    <t>D.24.</t>
  </si>
  <si>
    <t>Удельный расход ЭЭ в жилых домах, расчеты за которую осуществляются с применением расчетных способов (нормативов потребления) (в расчете на 1 кв. метр общей площади);</t>
  </si>
  <si>
    <t>(п45-п46)/п70</t>
  </si>
  <si>
    <t>D.25.</t>
  </si>
  <si>
    <t>Изменение удельного расхода ЭЭ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 для фактических и сопоставимых условий);</t>
  </si>
  <si>
    <t>D.25.1.</t>
  </si>
  <si>
    <t>D.23.(n+1) - D.23.(n)</t>
  </si>
  <si>
    <t>D.25.2.</t>
  </si>
  <si>
    <t>D.23.(n+1) - D.23.(2007)</t>
  </si>
  <si>
    <t>При стабилизации п.42. и п.44. на уровне 2007г.</t>
  </si>
  <si>
    <t>D.26.</t>
  </si>
  <si>
    <t>Изменение удельного расхода ЭЭ в жилых домах, расчеты за которую осуществляются с применением расчетных способов (нормативов потребления) (в расчете на 1 кв. метр общей площади для фактических условий)</t>
  </si>
  <si>
    <t>D.26.1.</t>
  </si>
  <si>
    <t>D.24.(n+1) - D.24.(n)</t>
  </si>
  <si>
    <t>D.26.2.</t>
  </si>
  <si>
    <t>D.24.(n+1) - D.24.(2007)</t>
  </si>
  <si>
    <t>При стабилизации п.41. и п.42. на уровне 2007г.</t>
  </si>
  <si>
    <t>D.27.</t>
  </si>
  <si>
    <t>Изменение отношения удельного расхода ЭЭ в жилых домах, расчеты за которую осуществляются с применением расчетных способов (нормативов потребления), к удельному расходу ЭЭ в жилых домах, расчеты за которую осуществляются с использованием приборов учета (для фактических  и сопоставимых условий)</t>
  </si>
  <si>
    <t>D.27.1.</t>
  </si>
  <si>
    <t>D.24./D.23.</t>
  </si>
  <si>
    <t>D.27.2.</t>
  </si>
  <si>
    <t>D.24./D.23.(2007)</t>
  </si>
  <si>
    <t>D.28.</t>
  </si>
  <si>
    <t>Удельный расход природного газа в жилых домах, расчеты за который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 (в расчете на 1 кв. метр общей площади)</t>
  </si>
  <si>
    <t>тыс.куб.м./кв.м.</t>
  </si>
  <si>
    <t>(п60+п62)/п71</t>
  </si>
  <si>
    <t>D.29.</t>
  </si>
  <si>
    <t>Удельный расход природного газа в жилых домах, расчеты за который осуществляются с применением расчетных способов (нормативов потребления) (в расчете на 1 кв. метр общей площади)</t>
  </si>
  <si>
    <t>(п59-п60)/п72</t>
  </si>
  <si>
    <t>D.30.</t>
  </si>
  <si>
    <t>Изменение удельного расхода природного газа в жилых домах, расчеты за который осуществляются с использованием приборов учета (в части многоквартирных домов - с использованием индивидуальных и общих (для коммунальной квартиры) приборов учета) (в расчете на 1 кв. метр общей площади )</t>
  </si>
  <si>
    <t>D.30.1.</t>
  </si>
  <si>
    <t>D.28.(n+1) - D.28.(n)</t>
  </si>
  <si>
    <t>D.30.2.</t>
  </si>
  <si>
    <t>D.28.(n+1) - D.28.(2007)</t>
  </si>
  <si>
    <t>При стабилизации п.56., п.58. на уровне 2007г.</t>
  </si>
  <si>
    <t>D.31.</t>
  </si>
  <si>
    <t>Изменение удельного расхода природного газа в жилых домах, расчеты за который осуществляются с применением расчетных способов (нормативов потребления) (в расчете на 1 кв. метр общей площади для фактических и сопоставимых условий);</t>
  </si>
  <si>
    <t>D.31.1.</t>
  </si>
  <si>
    <t>D.29.(n+1) - D.29.(n)</t>
  </si>
  <si>
    <t>D.31.2.</t>
  </si>
  <si>
    <t>D.29.(n+1) - D.29.(2007)</t>
  </si>
  <si>
    <t>При стабилизации п.55., п.56. на уровне 2007г.</t>
  </si>
  <si>
    <t>D.32.</t>
  </si>
  <si>
    <t xml:space="preserve">Изменение отношения удельного расхода природного газа в жилых домах, расчеты за который осуществляются с применением расчетных способов (нормативов потребления), к удельному расходу природного газа в жилых домах, расчеты за который осуществляются с использованием приборов учета </t>
  </si>
  <si>
    <t>D.32.1.</t>
  </si>
  <si>
    <t>D.29./D.28.</t>
  </si>
  <si>
    <t>D.32.2.</t>
  </si>
  <si>
    <t>D.29./D.28.(2007)</t>
  </si>
  <si>
    <t>Группа Е. Целевые показатели в области энергосбережения и повышения энергетической эффективности в системах коммунальной инфраструктуры</t>
  </si>
  <si>
    <t>Е.1.</t>
  </si>
  <si>
    <t>Изменение удельного расхода топлива на выработку ЭЭ тепловыми электростанциями</t>
  </si>
  <si>
    <t>г.у.т./кВтч</t>
  </si>
  <si>
    <t>Е.1.(n+1) -Е.1.(n)</t>
  </si>
  <si>
    <t xml:space="preserve">Составляется прогноз по значению параметра до 2020г. </t>
  </si>
  <si>
    <t>Изменение (динамика) рассчитывается при  n →2020г.</t>
  </si>
  <si>
    <t>Е.2.</t>
  </si>
  <si>
    <t>Изменение удельного расхода топлива на выработку ТЭ</t>
  </si>
  <si>
    <t>г.у.т./Гкал</t>
  </si>
  <si>
    <t>Е.2.(n+1) -Е.2.(n)</t>
  </si>
  <si>
    <t>Е.3.</t>
  </si>
  <si>
    <t>Динамика изменения фактического объема потерь ЭЭ при ее передаче по распределительным сетям</t>
  </si>
  <si>
    <t>Е.3.(n+1) -Е.3.(n)</t>
  </si>
  <si>
    <t>Е.4.</t>
  </si>
  <si>
    <t>Динамика изменения фактического объема потерь ТЭ при ее передаче</t>
  </si>
  <si>
    <t>Гкалч</t>
  </si>
  <si>
    <t>Е.4.(n+1) -Е.4.(n)</t>
  </si>
  <si>
    <t>Е.5.</t>
  </si>
  <si>
    <t>Динамика изменения фактического объема потерь воды при ее передаче</t>
  </si>
  <si>
    <t>Е.5.(n+1) -Е.5.(n)</t>
  </si>
  <si>
    <t>Е.6.</t>
  </si>
  <si>
    <t>Динамика изменения объемов ЭЭ, используемой при передаче (транспортировке) воды</t>
  </si>
  <si>
    <t>кВт</t>
  </si>
  <si>
    <t>Е.6.(n+1) -Е.6.(n)</t>
  </si>
  <si>
    <t>Группа F Целевые показатели в области энергосбережения и повышения энергетической эффективности в транспортном комплексе</t>
  </si>
  <si>
    <t>F.1.</t>
  </si>
  <si>
    <t>Динамика количества высокоэкономичных по использованию моторного топлива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МО;</t>
  </si>
  <si>
    <t>п79(n+1) - п79(n)</t>
  </si>
  <si>
    <t>Составляется график проведения мероприятий по энергоэффективности транспорта</t>
  </si>
  <si>
    <t>Динамика рассчитывается при n →2020г.</t>
  </si>
  <si>
    <t>F.2.</t>
  </si>
  <si>
    <t>Динамика количества общественного транспорта, регулирование тарифов на услуги по перевозке на котором осуществляется субъектом МО, в отношении которых проведены мероприятия по энергосбережению и повышению энергетической эффективности, в том числе по замещению бензина, используемого транспортными средствами в качестве моторного топлива, природным газом.</t>
  </si>
  <si>
    <t>п80(n+1) - п80(n)</t>
  </si>
  <si>
    <t xml:space="preserve">  п27/(п27+п29)* 100%</t>
  </si>
  <si>
    <t>Глава Еткульского муниципального района                                                                                                                                                                                   В.Н. Головчинский</t>
  </si>
  <si>
    <t>Перечень  целевых показателей муниципальных программ</t>
  </si>
  <si>
    <t>Индикаторы расчета целевых показателей</t>
  </si>
  <si>
    <t>Приложение № 3</t>
  </si>
  <si>
    <t>Утверждено                                                                                                                  постановлением администрации                                 Еткульского муниципального района                                            от "___" _______________г. № __________</t>
  </si>
  <si>
    <t>Утверждено                                                                                                                  постановлением администрации                                 Еткульского муниципального района                                            от "___" _______________г. № _________</t>
  </si>
  <si>
    <t xml:space="preserve">      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</si>
</sst>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wrapText="1"/>
    </xf>
    <xf numFmtId="0" fontId="0" fillId="0" borderId="5" xfId="0" applyBorder="1" applyAlignment="1">
      <alignment wrapText="1"/>
    </xf>
    <xf numFmtId="0" fontId="5" fillId="0" borderId="5" xfId="0" applyFont="1" applyBorder="1" applyAlignment="1">
      <alignment horizontal="justify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justify" wrapText="1"/>
    </xf>
    <xf numFmtId="0" fontId="5" fillId="0" borderId="5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8" fillId="0" borderId="5" xfId="0" applyFont="1" applyBorder="1" applyAlignment="1">
      <alignment horizontal="justify" wrapText="1"/>
    </xf>
    <xf numFmtId="0" fontId="7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0" fillId="0" borderId="10" xfId="0" applyBorder="1"/>
    <xf numFmtId="0" fontId="2" fillId="0" borderId="10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1" fillId="0" borderId="5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2" fontId="5" fillId="0" borderId="5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165" fontId="5" fillId="0" borderId="5" xfId="0" applyNumberFormat="1" applyFont="1" applyBorder="1" applyAlignment="1">
      <alignment horizontal="center" wrapText="1"/>
    </xf>
    <xf numFmtId="165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2" fontId="5" fillId="2" borderId="5" xfId="0" applyNumberFormat="1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center" wrapText="1"/>
    </xf>
    <xf numFmtId="165" fontId="5" fillId="2" borderId="5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1" fillId="0" borderId="5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 wrapText="1" indent="5"/>
    </xf>
    <xf numFmtId="0" fontId="3" fillId="0" borderId="0" xfId="0" applyFont="1" applyAlignment="1">
      <alignment horizontal="center"/>
    </xf>
    <xf numFmtId="0" fontId="12" fillId="0" borderId="0" xfId="0" applyFont="1" applyAlignment="1"/>
    <xf numFmtId="0" fontId="2" fillId="0" borderId="0" xfId="0" applyFont="1" applyAlignment="1">
      <alignment horizontal="right" indent="3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 wrapText="1"/>
    </xf>
    <xf numFmtId="2" fontId="7" fillId="0" borderId="2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left" wrapText="1"/>
    </xf>
    <xf numFmtId="0" fontId="8" fillId="0" borderId="1" xfId="0" applyFont="1" applyBorder="1" applyAlignment="1">
      <alignment horizontal="justify" wrapText="1"/>
    </xf>
    <xf numFmtId="0" fontId="8" fillId="0" borderId="2" xfId="0" applyFont="1" applyBorder="1" applyAlignment="1">
      <alignment horizontal="justify" wrapText="1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justify" wrapText="1"/>
    </xf>
    <xf numFmtId="0" fontId="5" fillId="0" borderId="2" xfId="0" applyFont="1" applyBorder="1" applyAlignment="1">
      <alignment horizontal="justify" wrapText="1"/>
    </xf>
    <xf numFmtId="0" fontId="4" fillId="0" borderId="9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right" wrapText="1"/>
    </xf>
    <xf numFmtId="2" fontId="5" fillId="0" borderId="1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tabSelected="1" zoomScale="90" zoomScaleNormal="90" workbookViewId="0">
      <selection activeCell="Q75" sqref="Q75"/>
    </sheetView>
  </sheetViews>
  <sheetFormatPr defaultRowHeight="15" x14ac:dyDescent="0.25"/>
  <cols>
    <col min="2" max="2" width="30.5703125" customWidth="1"/>
    <col min="3" max="3" width="9.5703125" bestFit="1" customWidth="1"/>
    <col min="4" max="4" width="13.140625" bestFit="1" customWidth="1"/>
    <col min="5" max="5" width="10.140625" bestFit="1" customWidth="1"/>
    <col min="6" max="6" width="12.140625" bestFit="1" customWidth="1"/>
    <col min="7" max="7" width="10.140625" bestFit="1" customWidth="1"/>
    <col min="8" max="8" width="10.7109375" bestFit="1" customWidth="1"/>
    <col min="9" max="18" width="10.140625" bestFit="1" customWidth="1"/>
  </cols>
  <sheetData>
    <row r="1" spans="1:17" ht="15.75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17" ht="34.5" customHeigh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7" t="s">
        <v>550</v>
      </c>
      <c r="N2" s="67"/>
      <c r="O2" s="67"/>
      <c r="P2" s="67"/>
      <c r="Q2" s="67"/>
    </row>
    <row r="3" spans="1:17" ht="63" customHeight="1" x14ac:dyDescent="0.4">
      <c r="A3" s="17"/>
      <c r="M3" s="65"/>
      <c r="N3" s="76" t="s">
        <v>549</v>
      </c>
      <c r="O3" s="76"/>
      <c r="P3" s="76"/>
      <c r="Q3" s="76"/>
    </row>
    <row r="4" spans="1:17" ht="23.25" customHeight="1" x14ac:dyDescent="0.35">
      <c r="A4" s="12"/>
      <c r="C4" s="68" t="s">
        <v>546</v>
      </c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7" ht="27" customHeight="1" thickBot="1" x14ac:dyDescent="0.4">
      <c r="A5" s="12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7" ht="16.5" thickBot="1" x14ac:dyDescent="0.3">
      <c r="A6" s="70" t="s">
        <v>59</v>
      </c>
      <c r="B6" s="70" t="s">
        <v>60</v>
      </c>
      <c r="C6" s="13" t="s">
        <v>61</v>
      </c>
      <c r="D6" s="72" t="s">
        <v>244</v>
      </c>
      <c r="E6" s="73"/>
      <c r="F6" s="73"/>
      <c r="G6" s="73"/>
      <c r="H6" s="74"/>
      <c r="I6" s="74"/>
      <c r="J6" s="74"/>
      <c r="K6" s="74"/>
      <c r="L6" s="74"/>
      <c r="M6" s="74"/>
      <c r="N6" s="74"/>
      <c r="O6" s="74"/>
      <c r="P6" s="74"/>
      <c r="Q6" s="75"/>
    </row>
    <row r="7" spans="1:17" ht="32.25" thickBot="1" x14ac:dyDescent="0.3">
      <c r="A7" s="71"/>
      <c r="B7" s="71"/>
      <c r="C7" s="14" t="s">
        <v>62</v>
      </c>
      <c r="D7" s="14">
        <v>2007</v>
      </c>
      <c r="E7" s="15">
        <v>2008</v>
      </c>
      <c r="F7" s="18">
        <v>2009</v>
      </c>
      <c r="G7" s="31">
        <v>2010</v>
      </c>
      <c r="H7" s="14">
        <v>2011</v>
      </c>
      <c r="I7" s="16">
        <v>2012</v>
      </c>
      <c r="J7" s="14">
        <v>2013</v>
      </c>
      <c r="K7" s="16">
        <v>2014</v>
      </c>
      <c r="L7" s="14">
        <v>2015</v>
      </c>
      <c r="M7" s="14">
        <v>2016</v>
      </c>
      <c r="N7" s="14">
        <v>2017</v>
      </c>
      <c r="O7" s="14">
        <v>2018</v>
      </c>
      <c r="P7" s="14">
        <v>2019</v>
      </c>
      <c r="Q7" s="14">
        <v>2020</v>
      </c>
    </row>
    <row r="8" spans="1:17" ht="16.5" thickBot="1" x14ac:dyDescent="0.3">
      <c r="A8" s="18">
        <v>1</v>
      </c>
      <c r="B8" s="14">
        <v>2</v>
      </c>
      <c r="C8" s="14">
        <v>3</v>
      </c>
      <c r="D8" s="14">
        <v>4</v>
      </c>
      <c r="E8" s="15">
        <v>5</v>
      </c>
      <c r="F8" s="18">
        <v>6</v>
      </c>
      <c r="G8" s="31"/>
      <c r="H8" s="14">
        <v>8</v>
      </c>
      <c r="I8" s="16">
        <v>9</v>
      </c>
      <c r="J8" s="14">
        <v>10</v>
      </c>
      <c r="K8" s="16">
        <v>11</v>
      </c>
      <c r="L8" s="14">
        <v>12</v>
      </c>
      <c r="M8" s="14">
        <v>13</v>
      </c>
      <c r="N8" s="14">
        <v>14</v>
      </c>
      <c r="O8" s="14">
        <v>15</v>
      </c>
      <c r="P8" s="14">
        <v>16</v>
      </c>
      <c r="Q8" s="14">
        <v>17</v>
      </c>
    </row>
    <row r="9" spans="1:17" ht="26.25" customHeight="1" x14ac:dyDescent="0.25">
      <c r="A9" s="79" t="s">
        <v>102</v>
      </c>
      <c r="B9" s="81" t="s">
        <v>103</v>
      </c>
      <c r="C9" s="20" t="s">
        <v>104</v>
      </c>
      <c r="D9" s="77">
        <v>3.03</v>
      </c>
      <c r="E9" s="77">
        <v>3.7</v>
      </c>
      <c r="F9" s="77">
        <v>3.96</v>
      </c>
      <c r="G9" s="85">
        <v>3.38</v>
      </c>
      <c r="H9" s="77">
        <v>3.66</v>
      </c>
      <c r="I9" s="83">
        <v>3.94</v>
      </c>
      <c r="J9" s="77">
        <v>4.2300000000000004</v>
      </c>
      <c r="K9" s="83">
        <v>4.5</v>
      </c>
      <c r="L9" s="77">
        <v>4.78</v>
      </c>
      <c r="M9" s="77">
        <v>5.07</v>
      </c>
      <c r="N9" s="77">
        <v>5.04</v>
      </c>
      <c r="O9" s="77">
        <v>5.76</v>
      </c>
      <c r="P9" s="77">
        <v>6.12</v>
      </c>
      <c r="Q9" s="77">
        <v>6.52</v>
      </c>
    </row>
    <row r="10" spans="1:17" ht="15" customHeight="1" thickBot="1" x14ac:dyDescent="0.3">
      <c r="A10" s="80"/>
      <c r="B10" s="82"/>
      <c r="C10" s="21" t="s">
        <v>105</v>
      </c>
      <c r="D10" s="78"/>
      <c r="E10" s="78"/>
      <c r="F10" s="78"/>
      <c r="G10" s="86"/>
      <c r="H10" s="78"/>
      <c r="I10" s="84"/>
      <c r="J10" s="78"/>
      <c r="K10" s="84"/>
      <c r="L10" s="78"/>
      <c r="M10" s="78"/>
      <c r="N10" s="78"/>
      <c r="O10" s="78"/>
      <c r="P10" s="78"/>
      <c r="Q10" s="78"/>
    </row>
    <row r="11" spans="1:17" ht="63" customHeight="1" x14ac:dyDescent="0.25">
      <c r="A11" s="79" t="s">
        <v>106</v>
      </c>
      <c r="B11" s="81" t="s">
        <v>107</v>
      </c>
      <c r="C11" s="20" t="s">
        <v>108</v>
      </c>
      <c r="D11" s="77">
        <f>D13*0.325+D14*0.17+D16*1.15</f>
        <v>42094.672283100001</v>
      </c>
      <c r="E11" s="77">
        <f t="shared" ref="E11:Q11" si="0">E13*0.325+E14*0.17+E16*1.15</f>
        <v>48041.508721999999</v>
      </c>
      <c r="F11" s="77">
        <f t="shared" si="0"/>
        <v>51611.056639999995</v>
      </c>
      <c r="G11" s="77">
        <f t="shared" si="0"/>
        <v>53061.263590000002</v>
      </c>
      <c r="H11" s="77">
        <f t="shared" si="0"/>
        <v>51469.425682300003</v>
      </c>
      <c r="I11" s="77">
        <f t="shared" si="0"/>
        <v>49925.342911830994</v>
      </c>
      <c r="J11" s="77">
        <f t="shared" si="0"/>
        <v>48427.582624476068</v>
      </c>
      <c r="K11" s="77">
        <f t="shared" si="0"/>
        <v>46974.755145741787</v>
      </c>
      <c r="L11" s="77">
        <f t="shared" si="0"/>
        <v>45565.512491369533</v>
      </c>
      <c r="M11" s="77">
        <f t="shared" si="0"/>
        <v>44198.547116628441</v>
      </c>
      <c r="N11" s="77">
        <f t="shared" si="0"/>
        <v>42872.590703129594</v>
      </c>
      <c r="O11" s="77">
        <f t="shared" si="0"/>
        <v>41586.412982035705</v>
      </c>
      <c r="P11" s="77">
        <f t="shared" si="0"/>
        <v>40338.820592574637</v>
      </c>
      <c r="Q11" s="87">
        <f t="shared" si="0"/>
        <v>39128.655974797402</v>
      </c>
    </row>
    <row r="12" spans="1:17" ht="16.5" thickBot="1" x14ac:dyDescent="0.3">
      <c r="A12" s="80"/>
      <c r="B12" s="82"/>
      <c r="C12" s="21" t="s">
        <v>14</v>
      </c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88"/>
    </row>
    <row r="13" spans="1:17" ht="66" customHeight="1" thickBot="1" x14ac:dyDescent="0.3">
      <c r="A13" s="18" t="s">
        <v>109</v>
      </c>
      <c r="B13" s="22" t="s">
        <v>110</v>
      </c>
      <c r="C13" s="21" t="s">
        <v>111</v>
      </c>
      <c r="D13" s="23">
        <v>33303.300000000003</v>
      </c>
      <c r="E13" s="24">
        <v>38012.699999999997</v>
      </c>
      <c r="F13" s="25">
        <v>42489.2</v>
      </c>
      <c r="G13" s="32">
        <v>50443.1</v>
      </c>
      <c r="H13" s="33">
        <f>G13-G13*0.03</f>
        <v>48929.807000000001</v>
      </c>
      <c r="I13" s="33">
        <f t="shared" ref="I13:Q13" si="1">H13-H13*0.03</f>
        <v>47461.912790000002</v>
      </c>
      <c r="J13" s="33">
        <f t="shared" si="1"/>
        <v>46038.055406300002</v>
      </c>
      <c r="K13" s="33">
        <f t="shared" si="1"/>
        <v>44656.913744111</v>
      </c>
      <c r="L13" s="33">
        <f t="shared" si="1"/>
        <v>43317.206331787667</v>
      </c>
      <c r="M13" s="33">
        <f t="shared" si="1"/>
        <v>42017.690141834035</v>
      </c>
      <c r="N13" s="33">
        <f t="shared" si="1"/>
        <v>40757.159437579016</v>
      </c>
      <c r="O13" s="33">
        <f t="shared" si="1"/>
        <v>39534.444654451647</v>
      </c>
      <c r="P13" s="33">
        <f t="shared" si="1"/>
        <v>38348.411314818099</v>
      </c>
      <c r="Q13" s="33">
        <f t="shared" si="1"/>
        <v>37197.958975373556</v>
      </c>
    </row>
    <row r="14" spans="1:17" ht="54" customHeight="1" thickBot="1" x14ac:dyDescent="0.3">
      <c r="A14" s="18" t="s">
        <v>112</v>
      </c>
      <c r="B14" s="22" t="s">
        <v>113</v>
      </c>
      <c r="C14" s="21" t="s">
        <v>114</v>
      </c>
      <c r="D14" s="24">
        <f>E14+E14*0.05</f>
        <v>36.26343</v>
      </c>
      <c r="E14" s="33">
        <f>F14+F14*0.05</f>
        <v>34.5366</v>
      </c>
      <c r="F14" s="25">
        <v>32.892000000000003</v>
      </c>
      <c r="G14" s="32">
        <v>27.501999999999999</v>
      </c>
      <c r="H14" s="33">
        <f>G14-G14*0.03</f>
        <v>26.676939999999998</v>
      </c>
      <c r="I14" s="33">
        <f t="shared" ref="I14:Q14" si="2">H14-H14*0.03</f>
        <v>25.876631799999998</v>
      </c>
      <c r="J14" s="33">
        <f t="shared" si="2"/>
        <v>25.100332845999997</v>
      </c>
      <c r="K14" s="33">
        <f t="shared" si="2"/>
        <v>24.347322860619997</v>
      </c>
      <c r="L14" s="33">
        <f t="shared" si="2"/>
        <v>23.616903174801397</v>
      </c>
      <c r="M14" s="33">
        <f t="shared" si="2"/>
        <v>22.908396079557356</v>
      </c>
      <c r="N14" s="33">
        <f t="shared" si="2"/>
        <v>22.221144197170634</v>
      </c>
      <c r="O14" s="33">
        <f t="shared" si="2"/>
        <v>21.554509871255515</v>
      </c>
      <c r="P14" s="33">
        <f t="shared" si="2"/>
        <v>20.907874575117848</v>
      </c>
      <c r="Q14" s="33">
        <f t="shared" si="2"/>
        <v>20.280638337864314</v>
      </c>
    </row>
    <row r="15" spans="1:17" ht="46.5" customHeight="1" thickBot="1" x14ac:dyDescent="0.3">
      <c r="A15" s="18" t="s">
        <v>63</v>
      </c>
      <c r="B15" s="22" t="s">
        <v>64</v>
      </c>
      <c r="C15" s="21" t="s">
        <v>65</v>
      </c>
      <c r="D15" s="23">
        <v>798.3</v>
      </c>
      <c r="E15" s="24">
        <v>785.5</v>
      </c>
      <c r="F15" s="25">
        <v>902.3</v>
      </c>
      <c r="G15" s="32">
        <v>978.9</v>
      </c>
      <c r="H15" s="33">
        <v>912.5</v>
      </c>
      <c r="I15" s="26">
        <v>905.6</v>
      </c>
      <c r="J15" s="23">
        <v>895.9</v>
      </c>
      <c r="K15" s="26">
        <v>886.4</v>
      </c>
      <c r="L15" s="23">
        <v>878.2</v>
      </c>
      <c r="M15" s="23">
        <v>869.1</v>
      </c>
      <c r="N15" s="23">
        <v>860.1</v>
      </c>
      <c r="O15" s="23">
        <v>851.3</v>
      </c>
      <c r="P15" s="23">
        <v>842.5</v>
      </c>
      <c r="Q15" s="23">
        <v>839</v>
      </c>
    </row>
    <row r="16" spans="1:17" ht="44.25" customHeight="1" thickBot="1" x14ac:dyDescent="0.3">
      <c r="A16" s="18" t="s">
        <v>115</v>
      </c>
      <c r="B16" s="22" t="s">
        <v>116</v>
      </c>
      <c r="C16" s="21" t="s">
        <v>117</v>
      </c>
      <c r="D16" s="23">
        <v>27186.9</v>
      </c>
      <c r="E16" s="24">
        <v>31027.4</v>
      </c>
      <c r="F16" s="25">
        <v>32866.5</v>
      </c>
      <c r="G16" s="32">
        <f>F16-F16*0.03</f>
        <v>31880.505000000001</v>
      </c>
      <c r="H16" s="32">
        <f t="shared" ref="H16:Q16" si="3">G16-G16*0.03</f>
        <v>30924.08985</v>
      </c>
      <c r="I16" s="32">
        <f t="shared" si="3"/>
        <v>29996.3671545</v>
      </c>
      <c r="J16" s="32">
        <f t="shared" si="3"/>
        <v>29096.476139865001</v>
      </c>
      <c r="K16" s="32">
        <f t="shared" si="3"/>
        <v>28223.58185566905</v>
      </c>
      <c r="L16" s="32">
        <f t="shared" si="3"/>
        <v>27376.874399998978</v>
      </c>
      <c r="M16" s="32">
        <f t="shared" si="3"/>
        <v>26555.568167999008</v>
      </c>
      <c r="N16" s="32">
        <f t="shared" si="3"/>
        <v>25758.90112295904</v>
      </c>
      <c r="O16" s="32">
        <f t="shared" si="3"/>
        <v>24986.134089270268</v>
      </c>
      <c r="P16" s="32">
        <f t="shared" si="3"/>
        <v>24236.550066592161</v>
      </c>
      <c r="Q16" s="32">
        <f t="shared" si="3"/>
        <v>23509.453564594398</v>
      </c>
    </row>
    <row r="17" spans="1:17" ht="89.25" customHeight="1" thickBot="1" x14ac:dyDescent="0.3">
      <c r="A17" s="18" t="s">
        <v>118</v>
      </c>
      <c r="B17" s="27" t="s">
        <v>119</v>
      </c>
      <c r="C17" s="21" t="s">
        <v>19</v>
      </c>
      <c r="D17" s="23">
        <v>33103</v>
      </c>
      <c r="E17" s="24">
        <v>37803.9</v>
      </c>
      <c r="F17" s="25">
        <v>42277.9</v>
      </c>
      <c r="G17" s="32">
        <v>50208.6</v>
      </c>
      <c r="H17" s="33">
        <f>G17-G17*0.03</f>
        <v>48702.341999999997</v>
      </c>
      <c r="I17" s="33">
        <f t="shared" ref="I17:Q18" si="4">H17-H17*0.03</f>
        <v>47241.271739999996</v>
      </c>
      <c r="J17" s="33">
        <f t="shared" si="4"/>
        <v>45824.033587799997</v>
      </c>
      <c r="K17" s="33">
        <f t="shared" si="4"/>
        <v>44449.312580165999</v>
      </c>
      <c r="L17" s="33">
        <f t="shared" si="4"/>
        <v>43115.833202761016</v>
      </c>
      <c r="M17" s="33">
        <f t="shared" si="4"/>
        <v>41822.358206678182</v>
      </c>
      <c r="N17" s="33">
        <f t="shared" si="4"/>
        <v>40567.687460477835</v>
      </c>
      <c r="O17" s="33">
        <f t="shared" si="4"/>
        <v>39350.656836663497</v>
      </c>
      <c r="P17" s="33">
        <f t="shared" si="4"/>
        <v>38170.137131563592</v>
      </c>
      <c r="Q17" s="33">
        <f t="shared" si="4"/>
        <v>37025.033017616683</v>
      </c>
    </row>
    <row r="18" spans="1:17" ht="85.5" customHeight="1" thickBot="1" x14ac:dyDescent="0.3">
      <c r="A18" s="18" t="s">
        <v>120</v>
      </c>
      <c r="B18" s="27" t="s">
        <v>121</v>
      </c>
      <c r="C18" s="21" t="s">
        <v>25</v>
      </c>
      <c r="D18" s="23">
        <v>0</v>
      </c>
      <c r="E18" s="23">
        <v>0</v>
      </c>
      <c r="F18" s="24">
        <v>1.74</v>
      </c>
      <c r="G18" s="33">
        <v>3.97</v>
      </c>
      <c r="H18" s="33">
        <f>G18-G18*0.03</f>
        <v>3.8509000000000002</v>
      </c>
      <c r="I18" s="26">
        <f t="shared" si="4"/>
        <v>3.7353730000000001</v>
      </c>
      <c r="J18" s="26">
        <f t="shared" si="4"/>
        <v>3.6233118100000001</v>
      </c>
      <c r="K18" s="23">
        <f t="shared" si="4"/>
        <v>3.5146124557</v>
      </c>
      <c r="L18" s="23">
        <f t="shared" si="4"/>
        <v>3.4091740820290002</v>
      </c>
      <c r="M18" s="23">
        <f t="shared" si="4"/>
        <v>3.3068988595681303</v>
      </c>
      <c r="N18" s="23">
        <f t="shared" si="4"/>
        <v>3.2076918937810865</v>
      </c>
      <c r="O18" s="23">
        <f t="shared" si="4"/>
        <v>3.1114611369676539</v>
      </c>
      <c r="P18" s="23">
        <f t="shared" si="4"/>
        <v>3.0181173028586241</v>
      </c>
      <c r="Q18" s="23">
        <f t="shared" si="4"/>
        <v>2.9275737837728655</v>
      </c>
    </row>
    <row r="19" spans="1:17" ht="89.25" customHeight="1" thickBot="1" x14ac:dyDescent="0.3">
      <c r="A19" s="18" t="s">
        <v>66</v>
      </c>
      <c r="B19" s="27" t="s">
        <v>67</v>
      </c>
      <c r="C19" s="21" t="s">
        <v>65</v>
      </c>
      <c r="D19" s="23">
        <v>170</v>
      </c>
      <c r="E19" s="24">
        <v>202.5</v>
      </c>
      <c r="F19" s="28">
        <v>251.4</v>
      </c>
      <c r="G19" s="33">
        <v>360.4</v>
      </c>
      <c r="H19" s="33">
        <v>498.7</v>
      </c>
      <c r="I19" s="26">
        <v>615.79999999999995</v>
      </c>
      <c r="J19" s="26">
        <v>737.8</v>
      </c>
      <c r="K19" s="23">
        <v>773.8</v>
      </c>
      <c r="L19" s="23">
        <v>774.8</v>
      </c>
      <c r="M19" s="23">
        <v>770.7</v>
      </c>
      <c r="N19" s="23">
        <v>766.7</v>
      </c>
      <c r="O19" s="23">
        <v>762.9</v>
      </c>
      <c r="P19" s="23">
        <v>759.1</v>
      </c>
      <c r="Q19" s="23">
        <v>755.4</v>
      </c>
    </row>
    <row r="20" spans="1:17" ht="74.25" customHeight="1" thickBot="1" x14ac:dyDescent="0.3">
      <c r="A20" s="18" t="s">
        <v>122</v>
      </c>
      <c r="B20" s="27" t="s">
        <v>123</v>
      </c>
      <c r="C20" s="21" t="s">
        <v>65</v>
      </c>
      <c r="D20" s="23">
        <v>8380.23</v>
      </c>
      <c r="E20" s="23">
        <v>9704.68</v>
      </c>
      <c r="F20" s="24">
        <v>10339.24</v>
      </c>
      <c r="G20" s="33">
        <v>10029.1</v>
      </c>
      <c r="H20" s="33">
        <v>9728.2000000000007</v>
      </c>
      <c r="I20" s="26">
        <v>9436.2999999999993</v>
      </c>
      <c r="J20" s="26">
        <v>9153.2999999999993</v>
      </c>
      <c r="K20" s="23">
        <v>8878.7000000000007</v>
      </c>
      <c r="L20" s="23">
        <v>8612.2999999999993</v>
      </c>
      <c r="M20" s="23">
        <v>8353.9</v>
      </c>
      <c r="N20" s="23">
        <v>8103.3</v>
      </c>
      <c r="O20" s="23">
        <v>7860.2</v>
      </c>
      <c r="P20" s="23">
        <v>7624.4</v>
      </c>
      <c r="Q20" s="23">
        <v>7395.4</v>
      </c>
    </row>
    <row r="21" spans="1:17" ht="36.75" customHeight="1" thickBot="1" x14ac:dyDescent="0.3">
      <c r="A21" s="18" t="s">
        <v>124</v>
      </c>
      <c r="B21" s="22" t="s">
        <v>125</v>
      </c>
      <c r="C21" s="21" t="s">
        <v>126</v>
      </c>
      <c r="D21" s="23">
        <v>0.71</v>
      </c>
      <c r="E21" s="24">
        <v>0.8</v>
      </c>
      <c r="F21" s="28">
        <v>0.96</v>
      </c>
      <c r="G21" s="33">
        <v>1.2529999999999999</v>
      </c>
      <c r="H21" s="33">
        <v>1.38</v>
      </c>
      <c r="I21" s="26">
        <v>1.52</v>
      </c>
      <c r="J21" s="26">
        <v>1.67</v>
      </c>
      <c r="K21" s="23">
        <v>1.84</v>
      </c>
      <c r="L21" s="23">
        <v>2.02</v>
      </c>
      <c r="M21" s="23">
        <v>2.2200000000000002</v>
      </c>
      <c r="N21" s="23">
        <v>2.44</v>
      </c>
      <c r="O21" s="23">
        <v>2.69</v>
      </c>
      <c r="P21" s="23">
        <v>2.96</v>
      </c>
      <c r="Q21" s="23">
        <v>3.25</v>
      </c>
    </row>
    <row r="22" spans="1:17" ht="39" customHeight="1" thickBot="1" x14ac:dyDescent="0.3">
      <c r="A22" s="18" t="s">
        <v>127</v>
      </c>
      <c r="B22" s="22" t="s">
        <v>128</v>
      </c>
      <c r="C22" s="21" t="s">
        <v>129</v>
      </c>
      <c r="D22" s="23">
        <v>597.04999999999995</v>
      </c>
      <c r="E22" s="24">
        <v>852.92</v>
      </c>
      <c r="F22" s="28">
        <v>991.77</v>
      </c>
      <c r="G22" s="33">
        <v>1119.98</v>
      </c>
      <c r="H22" s="33">
        <v>1231.98</v>
      </c>
      <c r="I22" s="26">
        <v>1355.18</v>
      </c>
      <c r="J22" s="26">
        <v>1490.7</v>
      </c>
      <c r="K22" s="23">
        <v>1639.76</v>
      </c>
      <c r="L22" s="23">
        <v>1803.74</v>
      </c>
      <c r="M22" s="23">
        <v>1984.11</v>
      </c>
      <c r="N22" s="23">
        <v>2182.52</v>
      </c>
      <c r="O22" s="23">
        <v>2400.7800000000002</v>
      </c>
      <c r="P22" s="23">
        <v>2640.85</v>
      </c>
      <c r="Q22" s="23">
        <v>2904.9</v>
      </c>
    </row>
    <row r="23" spans="1:17" ht="41.25" customHeight="1" thickBot="1" x14ac:dyDescent="0.3">
      <c r="A23" s="18" t="s">
        <v>68</v>
      </c>
      <c r="B23" s="22" t="s">
        <v>69</v>
      </c>
      <c r="C23" s="21" t="s">
        <v>70</v>
      </c>
      <c r="D23" s="23">
        <v>12.26</v>
      </c>
      <c r="E23" s="24">
        <v>14.64</v>
      </c>
      <c r="F23" s="28">
        <v>16.64</v>
      </c>
      <c r="G23" s="33">
        <v>19.38</v>
      </c>
      <c r="H23" s="33">
        <v>21.08</v>
      </c>
      <c r="I23" s="26">
        <v>23.69</v>
      </c>
      <c r="J23" s="26">
        <v>26.27</v>
      </c>
      <c r="K23" s="23">
        <v>28.99</v>
      </c>
      <c r="L23" s="23">
        <v>32.18</v>
      </c>
      <c r="M23" s="23">
        <v>35.74</v>
      </c>
      <c r="N23" s="23">
        <v>39.21</v>
      </c>
      <c r="O23" s="23">
        <v>43.62</v>
      </c>
      <c r="P23" s="23">
        <v>48.54</v>
      </c>
      <c r="Q23" s="23">
        <v>54.12</v>
      </c>
    </row>
    <row r="24" spans="1:17" ht="54.75" customHeight="1" thickBot="1" x14ac:dyDescent="0.3">
      <c r="A24" s="18" t="s">
        <v>130</v>
      </c>
      <c r="B24" s="22" t="s">
        <v>131</v>
      </c>
      <c r="C24" s="21" t="s">
        <v>132</v>
      </c>
      <c r="D24" s="23">
        <v>1350.21</v>
      </c>
      <c r="E24" s="24">
        <v>1928.88</v>
      </c>
      <c r="F24" s="28">
        <v>2242.88</v>
      </c>
      <c r="G24" s="33">
        <v>2789.25</v>
      </c>
      <c r="H24" s="33">
        <v>3322.5</v>
      </c>
      <c r="I24" s="26">
        <v>3654.7</v>
      </c>
      <c r="J24" s="26">
        <v>4020.2</v>
      </c>
      <c r="K24" s="23">
        <v>4422.25</v>
      </c>
      <c r="L24" s="23">
        <v>4864.4799999999996</v>
      </c>
      <c r="M24" s="23">
        <v>5350.93</v>
      </c>
      <c r="N24" s="23">
        <v>5886.03</v>
      </c>
      <c r="O24" s="23">
        <v>6474.62</v>
      </c>
      <c r="P24" s="23">
        <v>7122.08</v>
      </c>
      <c r="Q24" s="23">
        <v>7834.3</v>
      </c>
    </row>
    <row r="25" spans="1:17" ht="96" customHeight="1" thickBot="1" x14ac:dyDescent="0.3">
      <c r="A25" s="18" t="s">
        <v>133</v>
      </c>
      <c r="B25" s="27" t="s">
        <v>134</v>
      </c>
      <c r="C25" s="21" t="s">
        <v>14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</row>
    <row r="26" spans="1:17" ht="54.75" customHeight="1" thickBot="1" x14ac:dyDescent="0.3">
      <c r="A26" s="18" t="s">
        <v>135</v>
      </c>
      <c r="B26" s="27" t="s">
        <v>136</v>
      </c>
      <c r="C26" s="21" t="s">
        <v>14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</row>
    <row r="27" spans="1:17" ht="84.75" customHeight="1" thickBot="1" x14ac:dyDescent="0.3">
      <c r="A27" s="18" t="s">
        <v>137</v>
      </c>
      <c r="B27" s="27" t="s">
        <v>138</v>
      </c>
      <c r="C27" s="22" t="s">
        <v>139</v>
      </c>
      <c r="D27" s="23">
        <v>0</v>
      </c>
      <c r="E27" s="24">
        <v>0</v>
      </c>
      <c r="F27" s="28">
        <v>0</v>
      </c>
      <c r="G27" s="33">
        <v>0</v>
      </c>
      <c r="H27" s="33">
        <v>2.8000000000000001E-2</v>
      </c>
      <c r="I27" s="33">
        <v>2.8000000000000001E-2</v>
      </c>
      <c r="J27" s="33">
        <v>2.8000000000000001E-2</v>
      </c>
      <c r="K27" s="33">
        <v>2.8000000000000001E-2</v>
      </c>
      <c r="L27" s="33">
        <v>2.8000000000000001E-2</v>
      </c>
      <c r="M27" s="33">
        <v>2.8000000000000001E-2</v>
      </c>
      <c r="N27" s="33">
        <v>2.8000000000000001E-2</v>
      </c>
      <c r="O27" s="33">
        <v>2.8000000000000001E-2</v>
      </c>
      <c r="P27" s="33">
        <v>2.8000000000000001E-2</v>
      </c>
      <c r="Q27" s="33">
        <v>2.8000000000000001E-2</v>
      </c>
    </row>
    <row r="28" spans="1:17" ht="99" customHeight="1" thickBot="1" x14ac:dyDescent="0.3">
      <c r="A28" s="18" t="s">
        <v>140</v>
      </c>
      <c r="B28" s="27" t="s">
        <v>141</v>
      </c>
      <c r="C28" s="21" t="s">
        <v>139</v>
      </c>
      <c r="D28" s="23">
        <v>0</v>
      </c>
      <c r="E28" s="23">
        <v>0</v>
      </c>
      <c r="F28" s="23">
        <v>0</v>
      </c>
      <c r="G28" s="23">
        <v>0</v>
      </c>
      <c r="H28" s="33">
        <v>2.5999999999999999E-2</v>
      </c>
      <c r="I28" s="33">
        <v>2.5999999999999999E-2</v>
      </c>
      <c r="J28" s="33">
        <v>2.5999999999999999E-2</v>
      </c>
      <c r="K28" s="33">
        <v>2.5999999999999999E-2</v>
      </c>
      <c r="L28" s="33">
        <v>2.5999999999999999E-2</v>
      </c>
      <c r="M28" s="33">
        <v>2.5999999999999999E-2</v>
      </c>
      <c r="N28" s="33">
        <v>2.5999999999999999E-2</v>
      </c>
      <c r="O28" s="33">
        <v>2.5999999999999999E-2</v>
      </c>
      <c r="P28" s="33">
        <v>2.5999999999999999E-2</v>
      </c>
      <c r="Q28" s="33">
        <v>2.5999999999999999E-2</v>
      </c>
    </row>
    <row r="29" spans="1:17" ht="92.25" customHeight="1" thickBot="1" x14ac:dyDescent="0.3">
      <c r="A29" s="18" t="s">
        <v>142</v>
      </c>
      <c r="B29" s="22" t="s">
        <v>143</v>
      </c>
      <c r="C29" s="21" t="s">
        <v>144</v>
      </c>
      <c r="D29" s="14">
        <v>0</v>
      </c>
      <c r="E29" s="15">
        <v>730</v>
      </c>
      <c r="F29" s="29">
        <v>1469</v>
      </c>
      <c r="G29" s="34">
        <v>3154</v>
      </c>
      <c r="H29" s="34">
        <f>G29-G29*0.03</f>
        <v>3059.38</v>
      </c>
      <c r="I29" s="34">
        <f t="shared" ref="I29:Q29" si="5">H29-H29*0.03</f>
        <v>2967.5986000000003</v>
      </c>
      <c r="J29" s="34">
        <f t="shared" si="5"/>
        <v>2878.5706420000001</v>
      </c>
      <c r="K29" s="34">
        <f t="shared" si="5"/>
        <v>2792.2135227399999</v>
      </c>
      <c r="L29" s="34">
        <f t="shared" si="5"/>
        <v>2708.4471170577999</v>
      </c>
      <c r="M29" s="34">
        <f t="shared" si="5"/>
        <v>2627.193703546066</v>
      </c>
      <c r="N29" s="34">
        <f t="shared" si="5"/>
        <v>2548.3778924396838</v>
      </c>
      <c r="O29" s="34">
        <f t="shared" si="5"/>
        <v>2471.9265556664932</v>
      </c>
      <c r="P29" s="34">
        <f t="shared" si="5"/>
        <v>2397.7687589964985</v>
      </c>
      <c r="Q29" s="34">
        <f t="shared" si="5"/>
        <v>2325.8356962266034</v>
      </c>
    </row>
    <row r="30" spans="1:17" ht="102" customHeight="1" thickBot="1" x14ac:dyDescent="0.3">
      <c r="A30" s="18" t="s">
        <v>145</v>
      </c>
      <c r="B30" s="22" t="s">
        <v>146</v>
      </c>
      <c r="C30" s="21" t="s">
        <v>94</v>
      </c>
      <c r="D30" s="50">
        <v>0</v>
      </c>
      <c r="E30" s="51">
        <v>9348</v>
      </c>
      <c r="F30" s="53">
        <v>14411</v>
      </c>
      <c r="G30" s="52">
        <v>32665</v>
      </c>
      <c r="H30" s="52">
        <v>32662</v>
      </c>
      <c r="I30" s="52">
        <v>32659</v>
      </c>
      <c r="J30" s="52">
        <v>32656</v>
      </c>
      <c r="K30" s="52">
        <v>32653</v>
      </c>
      <c r="L30" s="52">
        <v>32650</v>
      </c>
      <c r="M30" s="52">
        <v>32647</v>
      </c>
      <c r="N30" s="52">
        <v>32644</v>
      </c>
      <c r="O30" s="52">
        <v>32641</v>
      </c>
      <c r="P30" s="52">
        <v>32638</v>
      </c>
      <c r="Q30" s="52">
        <v>32635</v>
      </c>
    </row>
    <row r="31" spans="1:17" ht="77.25" customHeight="1" thickBot="1" x14ac:dyDescent="0.3">
      <c r="A31" s="18" t="s">
        <v>147</v>
      </c>
      <c r="B31" s="22" t="s">
        <v>148</v>
      </c>
      <c r="C31" s="21" t="s">
        <v>144</v>
      </c>
      <c r="D31" s="14">
        <v>11000</v>
      </c>
      <c r="E31" s="15">
        <v>10330</v>
      </c>
      <c r="F31" s="29">
        <v>6160</v>
      </c>
      <c r="G31" s="34">
        <f>F31-F31*0.03</f>
        <v>5975.2</v>
      </c>
      <c r="H31" s="34">
        <f t="shared" ref="H31:Q31" si="6">G31-G31*0.03</f>
        <v>5795.9439999999995</v>
      </c>
      <c r="I31" s="34">
        <f t="shared" si="6"/>
        <v>5622.0656799999997</v>
      </c>
      <c r="J31" s="34">
        <f t="shared" si="6"/>
        <v>5453.4037095999993</v>
      </c>
      <c r="K31" s="34">
        <f t="shared" si="6"/>
        <v>5289.8015983119994</v>
      </c>
      <c r="L31" s="34">
        <f t="shared" si="6"/>
        <v>5131.1075503626398</v>
      </c>
      <c r="M31" s="34">
        <f t="shared" si="6"/>
        <v>4977.1743238517611</v>
      </c>
      <c r="N31" s="34">
        <f t="shared" si="6"/>
        <v>4827.8590941362081</v>
      </c>
      <c r="O31" s="34">
        <f t="shared" si="6"/>
        <v>4683.0233213121219</v>
      </c>
      <c r="P31" s="34">
        <f t="shared" si="6"/>
        <v>4542.5326216727581</v>
      </c>
      <c r="Q31" s="34">
        <f t="shared" si="6"/>
        <v>4406.2566430225752</v>
      </c>
    </row>
    <row r="32" spans="1:17" ht="84.75" customHeight="1" thickBot="1" x14ac:dyDescent="0.3">
      <c r="A32" s="18" t="s">
        <v>149</v>
      </c>
      <c r="B32" s="22" t="s">
        <v>150</v>
      </c>
      <c r="C32" s="21" t="s">
        <v>94</v>
      </c>
      <c r="D32" s="50">
        <v>96073</v>
      </c>
      <c r="E32" s="50">
        <v>86725</v>
      </c>
      <c r="F32" s="51">
        <v>81662</v>
      </c>
      <c r="G32" s="52">
        <v>63408</v>
      </c>
      <c r="H32" s="52">
        <v>63408</v>
      </c>
      <c r="I32" s="52">
        <v>63408</v>
      </c>
      <c r="J32" s="52">
        <v>63408</v>
      </c>
      <c r="K32" s="52">
        <v>63408</v>
      </c>
      <c r="L32" s="52">
        <v>63408</v>
      </c>
      <c r="M32" s="52">
        <v>63408</v>
      </c>
      <c r="N32" s="52">
        <v>63408</v>
      </c>
      <c r="O32" s="52">
        <v>63408</v>
      </c>
      <c r="P32" s="52">
        <v>63408</v>
      </c>
      <c r="Q32" s="52">
        <v>63408</v>
      </c>
    </row>
    <row r="33" spans="1:17" ht="76.5" customHeight="1" thickBot="1" x14ac:dyDescent="0.3">
      <c r="A33" s="18" t="s">
        <v>71</v>
      </c>
      <c r="B33" s="22" t="s">
        <v>72</v>
      </c>
      <c r="C33" s="21" t="s">
        <v>73</v>
      </c>
      <c r="D33" s="14">
        <v>1771.5</v>
      </c>
      <c r="E33" s="14">
        <v>1533.6</v>
      </c>
      <c r="F33" s="15">
        <v>1498.2</v>
      </c>
      <c r="G33" s="34">
        <v>7732.9</v>
      </c>
      <c r="H33" s="34">
        <v>10789.1</v>
      </c>
      <c r="I33" s="16">
        <v>10997</v>
      </c>
      <c r="J33" s="16">
        <v>10935</v>
      </c>
      <c r="K33" s="14">
        <v>10275</v>
      </c>
      <c r="L33" s="14">
        <v>10818</v>
      </c>
      <c r="M33" s="14">
        <v>10761</v>
      </c>
      <c r="N33" s="14">
        <v>10707</v>
      </c>
      <c r="O33" s="14">
        <v>10655</v>
      </c>
      <c r="P33" s="14">
        <v>10655</v>
      </c>
      <c r="Q33" s="14">
        <v>10554</v>
      </c>
    </row>
    <row r="34" spans="1:17" ht="78.75" customHeight="1" thickBot="1" x14ac:dyDescent="0.3">
      <c r="A34" s="18" t="s">
        <v>74</v>
      </c>
      <c r="B34" s="22" t="s">
        <v>75</v>
      </c>
      <c r="C34" s="21" t="s">
        <v>76</v>
      </c>
      <c r="D34" s="14">
        <v>1283</v>
      </c>
      <c r="E34" s="15">
        <v>1215</v>
      </c>
      <c r="F34" s="29">
        <v>1274</v>
      </c>
      <c r="G34" s="34">
        <v>1889</v>
      </c>
      <c r="H34" s="34">
        <v>2653</v>
      </c>
      <c r="I34" s="16">
        <v>2690</v>
      </c>
      <c r="J34" s="16">
        <v>2690</v>
      </c>
      <c r="K34" s="16">
        <v>2690</v>
      </c>
      <c r="L34" s="16">
        <v>2690</v>
      </c>
      <c r="M34" s="16">
        <v>2690</v>
      </c>
      <c r="N34" s="16">
        <v>2690</v>
      </c>
      <c r="O34" s="16">
        <v>2690</v>
      </c>
      <c r="P34" s="16">
        <v>2690</v>
      </c>
      <c r="Q34" s="16">
        <v>2690</v>
      </c>
    </row>
    <row r="35" spans="1:17" ht="76.5" customHeight="1" thickBot="1" x14ac:dyDescent="0.3">
      <c r="A35" s="18" t="s">
        <v>77</v>
      </c>
      <c r="B35" s="22" t="s">
        <v>78</v>
      </c>
      <c r="C35" s="21" t="s">
        <v>73</v>
      </c>
      <c r="D35" s="14">
        <v>10473.200000000001</v>
      </c>
      <c r="E35" s="15">
        <v>10129.799999999999</v>
      </c>
      <c r="F35" s="29">
        <v>10306.5</v>
      </c>
      <c r="G35" s="34">
        <v>9430.1</v>
      </c>
      <c r="H35" s="34">
        <v>278</v>
      </c>
      <c r="I35" s="16">
        <v>116</v>
      </c>
      <c r="J35" s="16">
        <v>116</v>
      </c>
      <c r="K35" s="16">
        <v>116</v>
      </c>
      <c r="L35" s="16">
        <v>116</v>
      </c>
      <c r="M35" s="16">
        <v>116</v>
      </c>
      <c r="N35" s="16">
        <v>116</v>
      </c>
      <c r="O35" s="16">
        <v>116</v>
      </c>
      <c r="P35" s="16">
        <v>116</v>
      </c>
      <c r="Q35" s="16">
        <v>116</v>
      </c>
    </row>
    <row r="36" spans="1:17" ht="75.75" customHeight="1" thickBot="1" x14ac:dyDescent="0.3">
      <c r="A36" s="18" t="s">
        <v>79</v>
      </c>
      <c r="B36" s="22" t="s">
        <v>80</v>
      </c>
      <c r="C36" s="21" t="s">
        <v>76</v>
      </c>
      <c r="D36" s="14">
        <v>1186</v>
      </c>
      <c r="E36" s="15">
        <v>1205</v>
      </c>
      <c r="F36" s="29">
        <v>1236</v>
      </c>
      <c r="G36" s="34">
        <v>1026</v>
      </c>
      <c r="H36" s="34">
        <v>81</v>
      </c>
      <c r="I36" s="16">
        <v>44</v>
      </c>
      <c r="J36" s="16">
        <v>44</v>
      </c>
      <c r="K36" s="16">
        <v>44</v>
      </c>
      <c r="L36" s="16">
        <v>44</v>
      </c>
      <c r="M36" s="16">
        <v>44</v>
      </c>
      <c r="N36" s="16">
        <v>44</v>
      </c>
      <c r="O36" s="16">
        <v>44</v>
      </c>
      <c r="P36" s="16">
        <v>44</v>
      </c>
      <c r="Q36" s="16">
        <v>44</v>
      </c>
    </row>
    <row r="37" spans="1:17" ht="78" customHeight="1" thickBot="1" x14ac:dyDescent="0.3">
      <c r="A37" s="30" t="s">
        <v>151</v>
      </c>
      <c r="B37" s="22" t="s">
        <v>152</v>
      </c>
      <c r="C37" s="21" t="s">
        <v>101</v>
      </c>
      <c r="D37" s="14">
        <v>10682469</v>
      </c>
      <c r="E37" s="15">
        <v>11583042</v>
      </c>
      <c r="F37" s="29">
        <v>13377018</v>
      </c>
      <c r="G37" s="34">
        <v>14562548</v>
      </c>
      <c r="H37" s="34">
        <v>14353094</v>
      </c>
      <c r="I37" s="16">
        <v>13922501</v>
      </c>
      <c r="J37" s="16">
        <v>13504826</v>
      </c>
      <c r="K37" s="14">
        <v>13099681</v>
      </c>
      <c r="L37" s="14">
        <v>12706691</v>
      </c>
      <c r="M37" s="14">
        <v>12325490</v>
      </c>
      <c r="N37" s="14">
        <v>11955725</v>
      </c>
      <c r="O37" s="14">
        <v>11597053</v>
      </c>
      <c r="P37" s="14">
        <v>11249142</v>
      </c>
      <c r="Q37" s="14">
        <v>10911678</v>
      </c>
    </row>
    <row r="38" spans="1:17" ht="81" customHeight="1" thickBot="1" x14ac:dyDescent="0.3">
      <c r="A38" s="30" t="s">
        <v>153</v>
      </c>
      <c r="B38" s="22" t="s">
        <v>154</v>
      </c>
      <c r="C38" s="21" t="s">
        <v>94</v>
      </c>
      <c r="D38" s="50">
        <v>94344</v>
      </c>
      <c r="E38" s="50">
        <v>94344</v>
      </c>
      <c r="F38" s="53">
        <v>94584</v>
      </c>
      <c r="G38" s="53">
        <v>94584</v>
      </c>
      <c r="H38" s="52">
        <v>95996</v>
      </c>
      <c r="I38" s="54">
        <v>96073</v>
      </c>
      <c r="J38" s="54">
        <v>96073</v>
      </c>
      <c r="K38" s="54">
        <v>96073</v>
      </c>
      <c r="L38" s="54">
        <v>96073</v>
      </c>
      <c r="M38" s="54">
        <v>96073</v>
      </c>
      <c r="N38" s="54">
        <v>96073</v>
      </c>
      <c r="O38" s="54">
        <v>96073</v>
      </c>
      <c r="P38" s="54">
        <v>96073</v>
      </c>
      <c r="Q38" s="54">
        <v>96073</v>
      </c>
    </row>
    <row r="39" spans="1:17" ht="102" customHeight="1" thickBot="1" x14ac:dyDescent="0.3">
      <c r="A39" s="30" t="s">
        <v>155</v>
      </c>
      <c r="B39" s="22" t="s">
        <v>156</v>
      </c>
      <c r="C39" s="21" t="s">
        <v>101</v>
      </c>
      <c r="D39" s="14">
        <v>200500</v>
      </c>
      <c r="E39" s="14">
        <v>208740</v>
      </c>
      <c r="F39" s="14">
        <v>211258</v>
      </c>
      <c r="G39" s="34">
        <v>234456</v>
      </c>
      <c r="H39" s="34">
        <v>11500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</row>
    <row r="40" spans="1:17" ht="75" customHeight="1" thickBot="1" x14ac:dyDescent="0.3">
      <c r="A40" s="30" t="s">
        <v>157</v>
      </c>
      <c r="B40" s="22" t="s">
        <v>158</v>
      </c>
      <c r="C40" s="21" t="s">
        <v>94</v>
      </c>
      <c r="D40" s="50">
        <v>1729</v>
      </c>
      <c r="E40" s="50">
        <v>1729</v>
      </c>
      <c r="F40" s="53">
        <v>1489</v>
      </c>
      <c r="G40" s="53">
        <v>1489</v>
      </c>
      <c r="H40" s="52">
        <v>77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</row>
    <row r="41" spans="1:17" ht="75" customHeight="1" thickBot="1" x14ac:dyDescent="0.3">
      <c r="A41" s="30" t="s">
        <v>159</v>
      </c>
      <c r="B41" s="22" t="s">
        <v>160</v>
      </c>
      <c r="C41" s="21" t="s">
        <v>65</v>
      </c>
      <c r="D41" s="14">
        <v>7.0999999999999994E-2</v>
      </c>
      <c r="E41" s="15">
        <v>7.0999999999999994E-2</v>
      </c>
      <c r="F41" s="29">
        <v>7.8E-2</v>
      </c>
      <c r="G41" s="29">
        <v>7.8E-2</v>
      </c>
      <c r="H41" s="29">
        <v>7.8E-2</v>
      </c>
      <c r="I41" s="29">
        <v>7.8E-2</v>
      </c>
      <c r="J41" s="29">
        <v>7.8E-2</v>
      </c>
      <c r="K41" s="29">
        <v>7.8E-2</v>
      </c>
      <c r="L41" s="29">
        <v>7.8E-2</v>
      </c>
      <c r="M41" s="29">
        <v>7.8E-2</v>
      </c>
      <c r="N41" s="29">
        <v>7.8E-2</v>
      </c>
      <c r="O41" s="29">
        <v>7.8E-2</v>
      </c>
      <c r="P41" s="29">
        <v>7.8E-2</v>
      </c>
      <c r="Q41" s="34">
        <v>7.8E-2</v>
      </c>
    </row>
    <row r="42" spans="1:17" ht="105.75" customHeight="1" thickBot="1" x14ac:dyDescent="0.3">
      <c r="A42" s="30" t="s">
        <v>161</v>
      </c>
      <c r="B42" s="22" t="s">
        <v>162</v>
      </c>
      <c r="C42" s="21" t="s">
        <v>65</v>
      </c>
      <c r="D42" s="14">
        <v>7.0999999999999994E-2</v>
      </c>
      <c r="E42" s="14">
        <v>7.0999999999999994E-2</v>
      </c>
      <c r="F42" s="14">
        <v>7.8E-2</v>
      </c>
      <c r="G42" s="14">
        <v>7.8E-2</v>
      </c>
      <c r="H42" s="14">
        <v>7.8E-2</v>
      </c>
      <c r="I42" s="14">
        <v>7.8E-2</v>
      </c>
      <c r="J42" s="14">
        <v>7.8E-2</v>
      </c>
      <c r="K42" s="14">
        <v>7.8E-2</v>
      </c>
      <c r="L42" s="14">
        <v>7.8E-2</v>
      </c>
      <c r="M42" s="14">
        <v>7.8E-2</v>
      </c>
      <c r="N42" s="14">
        <v>7.8E-2</v>
      </c>
      <c r="O42" s="14">
        <v>7.8E-2</v>
      </c>
      <c r="P42" s="14">
        <v>7.8E-2</v>
      </c>
      <c r="Q42" s="14">
        <v>7.8E-2</v>
      </c>
    </row>
    <row r="43" spans="1:17" ht="16.5" thickBot="1" x14ac:dyDescent="0.3">
      <c r="A43" s="79" t="s">
        <v>163</v>
      </c>
      <c r="B43" s="81" t="s">
        <v>164</v>
      </c>
      <c r="C43" s="20"/>
      <c r="D43" s="70">
        <v>447200</v>
      </c>
      <c r="E43" s="70">
        <v>612300</v>
      </c>
      <c r="F43" s="70">
        <v>519300</v>
      </c>
      <c r="G43" s="90">
        <v>606200</v>
      </c>
      <c r="H43" s="90">
        <v>559000</v>
      </c>
      <c r="I43" s="91">
        <v>615000</v>
      </c>
      <c r="J43" s="91">
        <v>676500</v>
      </c>
      <c r="K43" s="70">
        <v>740000</v>
      </c>
      <c r="L43" s="70">
        <v>810000</v>
      </c>
      <c r="M43" s="70">
        <v>895000</v>
      </c>
      <c r="N43" s="70">
        <v>980000</v>
      </c>
      <c r="O43" s="70">
        <v>1080000</v>
      </c>
      <c r="P43" s="70">
        <v>1190000</v>
      </c>
      <c r="Q43" s="70">
        <v>1310000</v>
      </c>
    </row>
    <row r="44" spans="1:17" ht="16.5" thickBot="1" x14ac:dyDescent="0.3">
      <c r="A44" s="94"/>
      <c r="B44" s="95"/>
      <c r="C44" s="20" t="s">
        <v>22</v>
      </c>
      <c r="D44" s="89"/>
      <c r="E44" s="89"/>
      <c r="F44" s="89"/>
      <c r="G44" s="90"/>
      <c r="H44" s="90"/>
      <c r="I44" s="92"/>
      <c r="J44" s="92"/>
      <c r="K44" s="89"/>
      <c r="L44" s="89"/>
      <c r="M44" s="89"/>
      <c r="N44" s="89"/>
      <c r="O44" s="89"/>
      <c r="P44" s="89"/>
      <c r="Q44" s="89"/>
    </row>
    <row r="45" spans="1:17" ht="16.5" thickBot="1" x14ac:dyDescent="0.3">
      <c r="A45" s="80"/>
      <c r="B45" s="82"/>
      <c r="C45" s="21"/>
      <c r="D45" s="71"/>
      <c r="E45" s="71"/>
      <c r="F45" s="71"/>
      <c r="G45" s="90"/>
      <c r="H45" s="90"/>
      <c r="I45" s="93"/>
      <c r="J45" s="93"/>
      <c r="K45" s="71"/>
      <c r="L45" s="71"/>
      <c r="M45" s="71"/>
      <c r="N45" s="71"/>
      <c r="O45" s="71"/>
      <c r="P45" s="71"/>
      <c r="Q45" s="71"/>
    </row>
    <row r="46" spans="1:17" ht="66" customHeight="1" thickBot="1" x14ac:dyDescent="0.3">
      <c r="A46" s="79" t="s">
        <v>165</v>
      </c>
      <c r="B46" s="81" t="s">
        <v>166</v>
      </c>
      <c r="C46" s="20" t="s">
        <v>108</v>
      </c>
      <c r="D46" s="70">
        <v>23800</v>
      </c>
      <c r="E46" s="70">
        <v>28800</v>
      </c>
      <c r="F46" s="70">
        <v>37700</v>
      </c>
      <c r="G46" s="90">
        <v>41600</v>
      </c>
      <c r="H46" s="90">
        <v>53800</v>
      </c>
      <c r="I46" s="91">
        <v>58000</v>
      </c>
      <c r="J46" s="91">
        <v>63800</v>
      </c>
      <c r="K46" s="70">
        <v>74000</v>
      </c>
      <c r="L46" s="70">
        <v>81000</v>
      </c>
      <c r="M46" s="70">
        <v>89000</v>
      </c>
      <c r="N46" s="70">
        <v>98000</v>
      </c>
      <c r="O46" s="70">
        <v>108000</v>
      </c>
      <c r="P46" s="70">
        <v>119000</v>
      </c>
      <c r="Q46" s="70">
        <v>131000</v>
      </c>
    </row>
    <row r="47" spans="1:17" ht="16.5" thickBot="1" x14ac:dyDescent="0.3">
      <c r="A47" s="80"/>
      <c r="B47" s="82"/>
      <c r="C47" s="21" t="s">
        <v>105</v>
      </c>
      <c r="D47" s="71"/>
      <c r="E47" s="71"/>
      <c r="F47" s="71"/>
      <c r="G47" s="90"/>
      <c r="H47" s="90"/>
      <c r="I47" s="93"/>
      <c r="J47" s="93"/>
      <c r="K47" s="71"/>
      <c r="L47" s="71"/>
      <c r="M47" s="71"/>
      <c r="N47" s="71"/>
      <c r="O47" s="71"/>
      <c r="P47" s="71"/>
      <c r="Q47" s="71"/>
    </row>
    <row r="48" spans="1:17" ht="73.5" customHeight="1" x14ac:dyDescent="0.25">
      <c r="A48" s="79" t="s">
        <v>167</v>
      </c>
      <c r="B48" s="81" t="s">
        <v>168</v>
      </c>
      <c r="C48" s="20" t="s">
        <v>108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</row>
    <row r="49" spans="1:17" ht="16.5" thickBot="1" x14ac:dyDescent="0.3">
      <c r="A49" s="80"/>
      <c r="B49" s="82"/>
      <c r="C49" s="21" t="s">
        <v>105</v>
      </c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  <row r="50" spans="1:17" ht="51" customHeight="1" thickBot="1" x14ac:dyDescent="0.3">
      <c r="A50" s="30" t="s">
        <v>169</v>
      </c>
      <c r="B50" s="22" t="s">
        <v>170</v>
      </c>
      <c r="C50" s="21" t="s">
        <v>171</v>
      </c>
      <c r="D50" s="14">
        <v>82</v>
      </c>
      <c r="E50" s="15">
        <v>82</v>
      </c>
      <c r="F50" s="14">
        <v>82</v>
      </c>
      <c r="G50" s="15">
        <v>82</v>
      </c>
      <c r="H50" s="14">
        <v>82</v>
      </c>
      <c r="I50" s="15">
        <v>82</v>
      </c>
      <c r="J50" s="14">
        <v>82</v>
      </c>
      <c r="K50" s="15">
        <v>82</v>
      </c>
      <c r="L50" s="14">
        <v>82</v>
      </c>
      <c r="M50" s="15">
        <v>82</v>
      </c>
      <c r="N50" s="14">
        <v>82</v>
      </c>
      <c r="O50" s="15">
        <v>82</v>
      </c>
      <c r="P50" s="14">
        <v>82</v>
      </c>
      <c r="Q50" s="15">
        <v>82</v>
      </c>
    </row>
    <row r="51" spans="1:17" ht="90" customHeight="1" thickBot="1" x14ac:dyDescent="0.3">
      <c r="A51" s="30" t="s">
        <v>172</v>
      </c>
      <c r="B51" s="22" t="s">
        <v>173</v>
      </c>
      <c r="C51" s="21" t="s">
        <v>171</v>
      </c>
      <c r="D51" s="14">
        <v>0</v>
      </c>
      <c r="E51" s="15">
        <v>0</v>
      </c>
      <c r="F51" s="29">
        <v>0</v>
      </c>
      <c r="G51" s="34">
        <v>0</v>
      </c>
      <c r="H51" s="34">
        <v>22</v>
      </c>
      <c r="I51" s="16">
        <v>20</v>
      </c>
      <c r="J51" s="16">
        <v>20</v>
      </c>
      <c r="K51" s="14">
        <v>20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</row>
    <row r="52" spans="1:17" ht="71.25" customHeight="1" thickBot="1" x14ac:dyDescent="0.3">
      <c r="A52" s="30" t="s">
        <v>174</v>
      </c>
      <c r="B52" s="22" t="s">
        <v>175</v>
      </c>
      <c r="C52" s="21" t="s">
        <v>171</v>
      </c>
      <c r="D52" s="14">
        <v>0</v>
      </c>
      <c r="E52" s="15">
        <v>0</v>
      </c>
      <c r="F52" s="29">
        <v>0</v>
      </c>
      <c r="G52" s="34">
        <v>10</v>
      </c>
      <c r="H52" s="34">
        <v>10</v>
      </c>
      <c r="I52" s="16">
        <v>10</v>
      </c>
      <c r="J52" s="16">
        <v>10</v>
      </c>
      <c r="K52" s="14">
        <v>10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</row>
    <row r="53" spans="1:17" ht="63" customHeight="1" thickBot="1" x14ac:dyDescent="0.3">
      <c r="A53" s="30" t="s">
        <v>176</v>
      </c>
      <c r="B53" s="22" t="s">
        <v>177</v>
      </c>
      <c r="C53" s="21" t="s">
        <v>171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</row>
    <row r="54" spans="1:17" ht="84" customHeight="1" thickBot="1" x14ac:dyDescent="0.3">
      <c r="A54" s="30" t="s">
        <v>178</v>
      </c>
      <c r="B54" s="22" t="s">
        <v>179</v>
      </c>
      <c r="C54" s="21" t="s">
        <v>171</v>
      </c>
      <c r="D54" s="14">
        <v>0</v>
      </c>
      <c r="E54" s="15">
        <v>0</v>
      </c>
      <c r="F54" s="29">
        <v>0</v>
      </c>
      <c r="G54" s="34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</row>
    <row r="55" spans="1:17" ht="35.25" customHeight="1" x14ac:dyDescent="0.25">
      <c r="A55" s="79" t="s">
        <v>180</v>
      </c>
      <c r="B55" s="81" t="s">
        <v>181</v>
      </c>
      <c r="C55" s="20" t="s">
        <v>108</v>
      </c>
      <c r="D55" s="70">
        <v>0</v>
      </c>
      <c r="E55" s="70">
        <v>0</v>
      </c>
      <c r="F55" s="70">
        <v>0</v>
      </c>
      <c r="G55" s="70">
        <v>0</v>
      </c>
      <c r="H55" s="70">
        <v>0</v>
      </c>
      <c r="I55" s="70">
        <v>0</v>
      </c>
      <c r="J55" s="70">
        <v>0</v>
      </c>
      <c r="K55" s="70">
        <v>0</v>
      </c>
      <c r="L55" s="70">
        <v>0</v>
      </c>
      <c r="M55" s="70">
        <v>0</v>
      </c>
      <c r="N55" s="70">
        <v>0</v>
      </c>
      <c r="O55" s="70">
        <v>0</v>
      </c>
      <c r="P55" s="70">
        <v>0</v>
      </c>
      <c r="Q55" s="70">
        <v>0</v>
      </c>
    </row>
    <row r="56" spans="1:17" ht="16.5" thickBot="1" x14ac:dyDescent="0.3">
      <c r="A56" s="80"/>
      <c r="B56" s="82"/>
      <c r="C56" s="21" t="s">
        <v>105</v>
      </c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</row>
    <row r="57" spans="1:17" ht="99" customHeight="1" x14ac:dyDescent="0.25">
      <c r="A57" s="79" t="s">
        <v>182</v>
      </c>
      <c r="B57" s="81" t="s">
        <v>183</v>
      </c>
      <c r="C57" s="20" t="s">
        <v>108</v>
      </c>
      <c r="D57" s="70">
        <v>0</v>
      </c>
      <c r="E57" s="70">
        <v>0</v>
      </c>
      <c r="F57" s="70">
        <v>0</v>
      </c>
      <c r="G57" s="70">
        <v>0</v>
      </c>
      <c r="H57" s="70">
        <v>0</v>
      </c>
      <c r="I57" s="70">
        <v>0</v>
      </c>
      <c r="J57" s="70">
        <v>0</v>
      </c>
      <c r="K57" s="70">
        <v>0</v>
      </c>
      <c r="L57" s="70">
        <v>0</v>
      </c>
      <c r="M57" s="70">
        <v>0</v>
      </c>
      <c r="N57" s="70">
        <v>0</v>
      </c>
      <c r="O57" s="70">
        <v>0</v>
      </c>
      <c r="P57" s="70">
        <v>0</v>
      </c>
      <c r="Q57" s="70">
        <v>0</v>
      </c>
    </row>
    <row r="58" spans="1:17" ht="16.5" thickBot="1" x14ac:dyDescent="0.3">
      <c r="A58" s="80"/>
      <c r="B58" s="82"/>
      <c r="C58" s="21" t="s">
        <v>105</v>
      </c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</row>
    <row r="59" spans="1:17" ht="79.5" customHeight="1" x14ac:dyDescent="0.25">
      <c r="A59" s="79" t="s">
        <v>184</v>
      </c>
      <c r="B59" s="81" t="s">
        <v>185</v>
      </c>
      <c r="C59" s="20" t="s">
        <v>108</v>
      </c>
      <c r="D59" s="70">
        <v>0</v>
      </c>
      <c r="E59" s="70">
        <v>0</v>
      </c>
      <c r="F59" s="70">
        <v>0</v>
      </c>
      <c r="G59" s="70">
        <v>0</v>
      </c>
      <c r="H59" s="70">
        <v>0</v>
      </c>
      <c r="I59" s="70">
        <v>0</v>
      </c>
      <c r="J59" s="70">
        <v>0</v>
      </c>
      <c r="K59" s="70">
        <v>0</v>
      </c>
      <c r="L59" s="70">
        <v>0</v>
      </c>
      <c r="M59" s="70">
        <v>0</v>
      </c>
      <c r="N59" s="70">
        <v>0</v>
      </c>
      <c r="O59" s="70">
        <v>0</v>
      </c>
      <c r="P59" s="70">
        <v>0</v>
      </c>
      <c r="Q59" s="70">
        <v>0</v>
      </c>
    </row>
    <row r="60" spans="1:17" ht="16.5" thickBot="1" x14ac:dyDescent="0.3">
      <c r="A60" s="80"/>
      <c r="B60" s="82"/>
      <c r="C60" s="21" t="s">
        <v>105</v>
      </c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</row>
    <row r="61" spans="1:17" ht="96.75" customHeight="1" thickBot="1" x14ac:dyDescent="0.3">
      <c r="A61" s="30" t="s">
        <v>186</v>
      </c>
      <c r="B61" s="22" t="s">
        <v>187</v>
      </c>
      <c r="C61" s="21" t="s">
        <v>76</v>
      </c>
      <c r="D61" s="1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</row>
    <row r="62" spans="1:17" ht="82.5" customHeight="1" thickBot="1" x14ac:dyDescent="0.3">
      <c r="A62" s="30" t="s">
        <v>188</v>
      </c>
      <c r="B62" s="22" t="s">
        <v>189</v>
      </c>
      <c r="C62" s="21" t="s">
        <v>101</v>
      </c>
      <c r="D62" s="14">
        <v>14506083</v>
      </c>
      <c r="E62" s="15">
        <v>16964960</v>
      </c>
      <c r="F62" s="34">
        <v>18698935</v>
      </c>
      <c r="G62" s="34">
        <v>23087038</v>
      </c>
      <c r="H62" s="16">
        <v>22394426</v>
      </c>
      <c r="I62" s="16">
        <v>21722594</v>
      </c>
      <c r="J62" s="14">
        <v>21070916</v>
      </c>
      <c r="K62" s="14">
        <v>20438784</v>
      </c>
      <c r="L62" s="14">
        <v>19825625</v>
      </c>
      <c r="M62" s="14">
        <v>19230856</v>
      </c>
      <c r="N62" s="14">
        <v>18653930</v>
      </c>
      <c r="O62" s="14">
        <v>18094313</v>
      </c>
      <c r="P62" s="14">
        <v>17551483</v>
      </c>
      <c r="Q62" s="35">
        <v>17024939</v>
      </c>
    </row>
    <row r="63" spans="1:17" ht="141.75" customHeight="1" thickBot="1" x14ac:dyDescent="0.3">
      <c r="A63" s="30" t="s">
        <v>190</v>
      </c>
      <c r="B63" s="22" t="s">
        <v>191</v>
      </c>
      <c r="C63" s="21" t="s">
        <v>101</v>
      </c>
      <c r="D63" s="14">
        <v>14506083</v>
      </c>
      <c r="E63" s="15">
        <v>16964960</v>
      </c>
      <c r="F63" s="34">
        <v>18698935</v>
      </c>
      <c r="G63" s="34">
        <v>23087038</v>
      </c>
      <c r="H63" s="16">
        <v>22394426</v>
      </c>
      <c r="I63" s="16">
        <v>21722594</v>
      </c>
      <c r="J63" s="14">
        <v>21070916</v>
      </c>
      <c r="K63" s="14">
        <v>20438784</v>
      </c>
      <c r="L63" s="14">
        <v>19825625</v>
      </c>
      <c r="M63" s="14">
        <v>19230856</v>
      </c>
      <c r="N63" s="14">
        <v>18653930</v>
      </c>
      <c r="O63" s="14">
        <v>18094313</v>
      </c>
      <c r="P63" s="14">
        <v>17551483</v>
      </c>
      <c r="Q63" s="35">
        <v>17024939</v>
      </c>
    </row>
    <row r="64" spans="1:17" ht="82.5" customHeight="1" thickBot="1" x14ac:dyDescent="0.3">
      <c r="A64" s="30" t="s">
        <v>192</v>
      </c>
      <c r="B64" s="22" t="s">
        <v>193</v>
      </c>
      <c r="C64" s="21" t="s">
        <v>101</v>
      </c>
      <c r="D64" s="14">
        <v>7914448</v>
      </c>
      <c r="E64" s="14">
        <v>9255998</v>
      </c>
      <c r="F64" s="14">
        <v>10202047</v>
      </c>
      <c r="G64" s="34">
        <v>12559048</v>
      </c>
      <c r="H64" s="34">
        <v>12221076</v>
      </c>
      <c r="I64" s="16">
        <v>11854444</v>
      </c>
      <c r="J64" s="16">
        <v>11498811</v>
      </c>
      <c r="K64" s="14">
        <v>11153847</v>
      </c>
      <c r="L64" s="14">
        <v>10819231</v>
      </c>
      <c r="M64" s="14">
        <v>10494654</v>
      </c>
      <c r="N64" s="14">
        <v>10179815</v>
      </c>
      <c r="O64" s="14">
        <v>9874420</v>
      </c>
      <c r="P64" s="14">
        <v>9578188</v>
      </c>
      <c r="Q64" s="14">
        <v>9299084</v>
      </c>
    </row>
    <row r="65" spans="1:17" ht="131.25" customHeight="1" thickBot="1" x14ac:dyDescent="0.3">
      <c r="A65" s="30" t="s">
        <v>194</v>
      </c>
      <c r="B65" s="22" t="s">
        <v>195</v>
      </c>
      <c r="C65" s="21" t="s">
        <v>101</v>
      </c>
      <c r="D65" s="14">
        <v>0</v>
      </c>
      <c r="E65" s="15">
        <v>0</v>
      </c>
      <c r="F65" s="29">
        <v>0</v>
      </c>
      <c r="G65" s="34">
        <v>125000</v>
      </c>
      <c r="H65" s="34">
        <v>250000</v>
      </c>
      <c r="I65" s="16">
        <v>360000</v>
      </c>
      <c r="J65" s="16">
        <v>2299762</v>
      </c>
      <c r="K65" s="14">
        <v>4461539</v>
      </c>
      <c r="L65" s="14">
        <v>6491539</v>
      </c>
      <c r="M65" s="14">
        <v>8395723</v>
      </c>
      <c r="N65" s="14">
        <v>10179815</v>
      </c>
      <c r="O65" s="14">
        <v>9874420</v>
      </c>
      <c r="P65" s="14">
        <v>9578188</v>
      </c>
      <c r="Q65" s="14">
        <v>9299084</v>
      </c>
    </row>
    <row r="66" spans="1:17" ht="96" customHeight="1" thickBot="1" x14ac:dyDescent="0.3">
      <c r="A66" s="30" t="s">
        <v>196</v>
      </c>
      <c r="B66" s="22" t="s">
        <v>197</v>
      </c>
      <c r="C66" s="21" t="s">
        <v>101</v>
      </c>
      <c r="D66" s="14">
        <v>7914448</v>
      </c>
      <c r="E66" s="14">
        <v>9255998</v>
      </c>
      <c r="F66" s="36">
        <v>10202047</v>
      </c>
      <c r="G66" s="14">
        <v>12559048</v>
      </c>
      <c r="H66" s="34">
        <v>12221076</v>
      </c>
      <c r="I66" s="34">
        <v>11854444</v>
      </c>
      <c r="J66" s="16">
        <v>11498811</v>
      </c>
      <c r="K66" s="16">
        <v>1113847</v>
      </c>
      <c r="L66" s="14">
        <v>10819231</v>
      </c>
      <c r="M66" s="14">
        <v>10494654</v>
      </c>
      <c r="N66" s="14">
        <v>10179815</v>
      </c>
      <c r="O66" s="14">
        <v>9874420</v>
      </c>
      <c r="P66" s="14">
        <v>9578188</v>
      </c>
      <c r="Q66" s="14">
        <v>9299084</v>
      </c>
    </row>
    <row r="67" spans="1:17" ht="56.25" customHeight="1" thickBot="1" x14ac:dyDescent="0.3">
      <c r="A67" s="30" t="s">
        <v>198</v>
      </c>
      <c r="B67" s="22" t="s">
        <v>199</v>
      </c>
      <c r="C67" s="21" t="s">
        <v>144</v>
      </c>
      <c r="D67" s="14">
        <v>22092</v>
      </c>
      <c r="E67" s="15">
        <v>20084</v>
      </c>
      <c r="F67" s="29">
        <v>18258</v>
      </c>
      <c r="G67" s="34">
        <v>16353</v>
      </c>
      <c r="H67" s="34">
        <v>15862</v>
      </c>
      <c r="I67" s="16">
        <v>14386</v>
      </c>
      <c r="J67" s="16">
        <v>14925</v>
      </c>
      <c r="K67" s="14">
        <v>14477</v>
      </c>
      <c r="L67" s="14">
        <v>14043</v>
      </c>
      <c r="M67" s="14">
        <v>13621</v>
      </c>
      <c r="N67" s="14">
        <v>13213</v>
      </c>
      <c r="O67" s="14">
        <v>12817</v>
      </c>
      <c r="P67" s="14">
        <v>12432</v>
      </c>
      <c r="Q67" s="14">
        <v>12059</v>
      </c>
    </row>
    <row r="68" spans="1:17" ht="132.75" customHeight="1" thickBot="1" x14ac:dyDescent="0.3">
      <c r="A68" s="30" t="s">
        <v>200</v>
      </c>
      <c r="B68" s="22" t="s">
        <v>201</v>
      </c>
      <c r="C68" s="21" t="s">
        <v>144</v>
      </c>
      <c r="D68" s="1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</row>
    <row r="69" spans="1:17" ht="73.5" customHeight="1" thickBot="1" x14ac:dyDescent="0.3">
      <c r="A69" s="30" t="s">
        <v>202</v>
      </c>
      <c r="B69" s="22" t="s">
        <v>203</v>
      </c>
      <c r="C69" s="21" t="s">
        <v>144</v>
      </c>
      <c r="D69" s="14">
        <v>22092</v>
      </c>
      <c r="E69" s="15">
        <v>20084</v>
      </c>
      <c r="F69" s="29">
        <v>18258</v>
      </c>
      <c r="G69" s="34">
        <v>16353</v>
      </c>
      <c r="H69" s="34">
        <v>15862</v>
      </c>
      <c r="I69" s="16">
        <v>14386</v>
      </c>
      <c r="J69" s="16">
        <v>14925</v>
      </c>
      <c r="K69" s="14">
        <v>14477</v>
      </c>
      <c r="L69" s="14">
        <v>14043</v>
      </c>
      <c r="M69" s="14">
        <v>13621</v>
      </c>
      <c r="N69" s="14">
        <v>13213</v>
      </c>
      <c r="O69" s="14">
        <v>12817</v>
      </c>
      <c r="P69" s="14">
        <v>12432</v>
      </c>
      <c r="Q69" s="14">
        <v>12059</v>
      </c>
    </row>
    <row r="70" spans="1:17" ht="142.5" customHeight="1" thickBot="1" x14ac:dyDescent="0.3">
      <c r="A70" s="30" t="s">
        <v>204</v>
      </c>
      <c r="B70" s="22" t="s">
        <v>205</v>
      </c>
      <c r="C70" s="21" t="s">
        <v>144</v>
      </c>
      <c r="D70" s="14">
        <v>0</v>
      </c>
      <c r="E70" s="15">
        <v>0</v>
      </c>
      <c r="F70" s="29">
        <v>0</v>
      </c>
      <c r="G70" s="34">
        <v>0</v>
      </c>
      <c r="H70" s="34">
        <v>186.7</v>
      </c>
      <c r="I70" s="16">
        <v>181.1</v>
      </c>
      <c r="J70" s="16">
        <v>175.7</v>
      </c>
      <c r="K70" s="14">
        <v>170.4</v>
      </c>
      <c r="L70" s="14">
        <v>165.3</v>
      </c>
      <c r="M70" s="14">
        <v>160.4</v>
      </c>
      <c r="N70" s="14">
        <v>115.6</v>
      </c>
      <c r="O70" s="14">
        <v>150.9</v>
      </c>
      <c r="P70" s="14">
        <v>146.4</v>
      </c>
      <c r="Q70" s="14">
        <v>142</v>
      </c>
    </row>
    <row r="71" spans="1:17" ht="82.5" customHeight="1" thickBot="1" x14ac:dyDescent="0.3">
      <c r="A71" s="30" t="s">
        <v>81</v>
      </c>
      <c r="B71" s="22" t="s">
        <v>82</v>
      </c>
      <c r="C71" s="21" t="s">
        <v>83</v>
      </c>
      <c r="D71" s="14">
        <v>187133.6</v>
      </c>
      <c r="E71" s="15">
        <v>198131</v>
      </c>
      <c r="F71" s="29">
        <v>200052</v>
      </c>
      <c r="G71" s="34">
        <v>216309</v>
      </c>
      <c r="H71" s="34">
        <v>202317</v>
      </c>
      <c r="I71" s="16">
        <v>200414</v>
      </c>
      <c r="J71" s="16">
        <v>198558</v>
      </c>
      <c r="K71" s="14">
        <v>195710</v>
      </c>
      <c r="L71" s="14">
        <v>195470</v>
      </c>
      <c r="M71" s="14">
        <v>195236</v>
      </c>
      <c r="N71" s="14">
        <v>195009</v>
      </c>
      <c r="O71" s="14">
        <v>194789</v>
      </c>
      <c r="P71" s="14">
        <v>194576</v>
      </c>
      <c r="Q71" s="14">
        <v>194369</v>
      </c>
    </row>
    <row r="72" spans="1:17" ht="144.75" customHeight="1" thickBot="1" x14ac:dyDescent="0.3">
      <c r="A72" s="30" t="s">
        <v>84</v>
      </c>
      <c r="B72" s="22" t="s">
        <v>85</v>
      </c>
      <c r="C72" s="21" t="s">
        <v>83</v>
      </c>
      <c r="D72" s="14">
        <v>39118.300000000003</v>
      </c>
      <c r="E72" s="15">
        <v>44753.7</v>
      </c>
      <c r="F72" s="29">
        <v>51333.1</v>
      </c>
      <c r="G72" s="34">
        <v>61960.4</v>
      </c>
      <c r="H72" s="34">
        <v>75619.3</v>
      </c>
      <c r="I72" s="16">
        <v>95882.6</v>
      </c>
      <c r="J72" s="16">
        <v>105484</v>
      </c>
      <c r="K72" s="14">
        <v>165710</v>
      </c>
      <c r="L72" s="14">
        <v>165470</v>
      </c>
      <c r="M72" s="14">
        <v>165236</v>
      </c>
      <c r="N72" s="14">
        <v>165009</v>
      </c>
      <c r="O72" s="14">
        <v>164789</v>
      </c>
      <c r="P72" s="14">
        <v>164576</v>
      </c>
      <c r="Q72" s="14">
        <v>164369</v>
      </c>
    </row>
    <row r="73" spans="1:17" ht="71.25" customHeight="1" thickBot="1" x14ac:dyDescent="0.3">
      <c r="A73" s="30" t="s">
        <v>86</v>
      </c>
      <c r="B73" s="22" t="s">
        <v>87</v>
      </c>
      <c r="C73" s="21" t="s">
        <v>83</v>
      </c>
      <c r="D73" s="21">
        <v>137806.1</v>
      </c>
      <c r="E73" s="14">
        <v>135920</v>
      </c>
      <c r="F73" s="15">
        <v>139102</v>
      </c>
      <c r="G73" s="29">
        <v>132928</v>
      </c>
      <c r="H73" s="34">
        <v>123372</v>
      </c>
      <c r="I73" s="34">
        <v>118250</v>
      </c>
      <c r="J73" s="16">
        <v>115043</v>
      </c>
      <c r="K73" s="16">
        <v>113442</v>
      </c>
      <c r="L73" s="14">
        <v>112966</v>
      </c>
      <c r="M73" s="14">
        <v>112504</v>
      </c>
      <c r="N73" s="14">
        <v>112056</v>
      </c>
      <c r="O73" s="14">
        <v>111621</v>
      </c>
      <c r="P73" s="14">
        <v>111199</v>
      </c>
      <c r="Q73" s="14">
        <v>110790</v>
      </c>
    </row>
    <row r="74" spans="1:17" ht="154.5" customHeight="1" thickBot="1" x14ac:dyDescent="0.3">
      <c r="A74" s="30" t="s">
        <v>88</v>
      </c>
      <c r="B74" s="22" t="s">
        <v>89</v>
      </c>
      <c r="C74" s="21" t="s">
        <v>83</v>
      </c>
      <c r="D74" s="14">
        <v>0</v>
      </c>
      <c r="E74" s="15">
        <v>0</v>
      </c>
      <c r="F74" s="29">
        <v>0</v>
      </c>
      <c r="G74" s="34">
        <v>0</v>
      </c>
      <c r="H74" s="34">
        <v>21340</v>
      </c>
      <c r="I74" s="16">
        <v>61300</v>
      </c>
      <c r="J74" s="16">
        <v>64550</v>
      </c>
      <c r="K74" s="16">
        <v>64550</v>
      </c>
      <c r="L74" s="16">
        <v>64550</v>
      </c>
      <c r="M74" s="16">
        <v>64550</v>
      </c>
      <c r="N74" s="14">
        <v>64550</v>
      </c>
      <c r="O74" s="14">
        <v>64550</v>
      </c>
      <c r="P74" s="14">
        <v>64550</v>
      </c>
      <c r="Q74" s="14">
        <v>64550</v>
      </c>
    </row>
    <row r="75" spans="1:17" ht="156" customHeight="1" thickBot="1" x14ac:dyDescent="0.3">
      <c r="A75" s="30" t="s">
        <v>90</v>
      </c>
      <c r="B75" s="22" t="s">
        <v>91</v>
      </c>
      <c r="C75" s="21" t="s">
        <v>83</v>
      </c>
      <c r="D75" s="14">
        <v>19203.8</v>
      </c>
      <c r="E75" s="14">
        <v>22996.400000000001</v>
      </c>
      <c r="F75" s="14">
        <v>27057.5</v>
      </c>
      <c r="G75" s="34">
        <v>32399.200000000001</v>
      </c>
      <c r="H75" s="34">
        <v>55950.400000000001</v>
      </c>
      <c r="I75" s="16">
        <v>76661.2</v>
      </c>
      <c r="J75" s="16">
        <v>76672</v>
      </c>
      <c r="K75" s="16">
        <v>76672</v>
      </c>
      <c r="L75" s="16">
        <v>76672</v>
      </c>
      <c r="M75" s="16">
        <v>76672</v>
      </c>
      <c r="N75" s="16">
        <v>76672</v>
      </c>
      <c r="O75" s="16">
        <v>76672</v>
      </c>
      <c r="P75" s="16">
        <v>76672</v>
      </c>
      <c r="Q75" s="16">
        <v>76672</v>
      </c>
    </row>
    <row r="76" spans="1:17" ht="102" customHeight="1" thickBot="1" x14ac:dyDescent="0.3">
      <c r="A76" s="79" t="s">
        <v>206</v>
      </c>
      <c r="B76" s="81" t="s">
        <v>207</v>
      </c>
      <c r="C76" s="20" t="s">
        <v>108</v>
      </c>
      <c r="D76" s="70">
        <v>9593.06</v>
      </c>
      <c r="E76" s="70">
        <v>10790.82</v>
      </c>
      <c r="F76" s="70">
        <v>1132.8900000000001</v>
      </c>
      <c r="G76" s="90">
        <v>10922.9</v>
      </c>
      <c r="H76" s="90">
        <v>10663.1</v>
      </c>
      <c r="I76" s="91">
        <v>10343.200000000001</v>
      </c>
      <c r="J76" s="91">
        <v>10032.9</v>
      </c>
      <c r="K76" s="70">
        <v>9731.9</v>
      </c>
      <c r="L76" s="70">
        <v>9439.9</v>
      </c>
      <c r="M76" s="70">
        <v>9156.7000000000007</v>
      </c>
      <c r="N76" s="70">
        <v>8882.1</v>
      </c>
      <c r="O76" s="70">
        <v>8615.6</v>
      </c>
      <c r="P76" s="70">
        <v>8357.1</v>
      </c>
      <c r="Q76" s="70">
        <v>8106.4</v>
      </c>
    </row>
    <row r="77" spans="1:17" ht="16.5" thickBot="1" x14ac:dyDescent="0.3">
      <c r="A77" s="80"/>
      <c r="B77" s="82"/>
      <c r="C77" s="21" t="s">
        <v>83</v>
      </c>
      <c r="D77" s="71"/>
      <c r="E77" s="71"/>
      <c r="F77" s="71"/>
      <c r="G77" s="90"/>
      <c r="H77" s="90"/>
      <c r="I77" s="93"/>
      <c r="J77" s="93"/>
      <c r="K77" s="71"/>
      <c r="L77" s="71"/>
      <c r="M77" s="71"/>
      <c r="N77" s="71"/>
      <c r="O77" s="71"/>
      <c r="P77" s="71"/>
      <c r="Q77" s="71"/>
    </row>
    <row r="78" spans="1:17" ht="135.75" customHeight="1" thickBot="1" x14ac:dyDescent="0.3">
      <c r="A78" s="79" t="s">
        <v>208</v>
      </c>
      <c r="B78" s="81" t="s">
        <v>209</v>
      </c>
      <c r="C78" s="20" t="s">
        <v>108</v>
      </c>
      <c r="D78" s="70">
        <v>8371.33</v>
      </c>
      <c r="E78" s="70">
        <v>9682.43</v>
      </c>
      <c r="F78" s="70">
        <v>10285.52</v>
      </c>
      <c r="G78" s="90">
        <v>9976.9500000000007</v>
      </c>
      <c r="H78" s="90">
        <v>9688.65</v>
      </c>
      <c r="I78" s="91">
        <v>9387.32</v>
      </c>
      <c r="J78" s="91">
        <v>9105.7000000000007</v>
      </c>
      <c r="K78" s="70">
        <v>8832.5</v>
      </c>
      <c r="L78" s="70">
        <v>8567.6</v>
      </c>
      <c r="M78" s="70">
        <v>8310.5</v>
      </c>
      <c r="N78" s="70">
        <v>8061.2</v>
      </c>
      <c r="O78" s="70">
        <v>7819.4</v>
      </c>
      <c r="P78" s="70">
        <v>7584.8</v>
      </c>
      <c r="Q78" s="70">
        <v>7357.3</v>
      </c>
    </row>
    <row r="79" spans="1:17" ht="16.5" thickBot="1" x14ac:dyDescent="0.3">
      <c r="A79" s="80"/>
      <c r="B79" s="82"/>
      <c r="C79" s="21" t="s">
        <v>83</v>
      </c>
      <c r="D79" s="71"/>
      <c r="E79" s="71"/>
      <c r="F79" s="71"/>
      <c r="G79" s="90"/>
      <c r="H79" s="90"/>
      <c r="I79" s="93"/>
      <c r="J79" s="93"/>
      <c r="K79" s="71"/>
      <c r="L79" s="71"/>
      <c r="M79" s="71"/>
      <c r="N79" s="71"/>
      <c r="O79" s="71"/>
      <c r="P79" s="71"/>
      <c r="Q79" s="71"/>
    </row>
    <row r="80" spans="1:17" ht="60" customHeight="1" thickBot="1" x14ac:dyDescent="0.3">
      <c r="A80" s="79" t="s">
        <v>210</v>
      </c>
      <c r="B80" s="81" t="s">
        <v>211</v>
      </c>
      <c r="C80" s="20" t="s">
        <v>108</v>
      </c>
      <c r="D80" s="70">
        <v>833.4</v>
      </c>
      <c r="E80" s="70">
        <v>827.2</v>
      </c>
      <c r="F80" s="70">
        <v>855.1</v>
      </c>
      <c r="G80" s="90">
        <v>829.5</v>
      </c>
      <c r="H80" s="90">
        <v>804.6</v>
      </c>
      <c r="I80" s="91">
        <v>780.4</v>
      </c>
      <c r="J80" s="91">
        <v>757.1</v>
      </c>
      <c r="K80" s="70">
        <v>734.3</v>
      </c>
      <c r="L80" s="70">
        <v>712.3</v>
      </c>
      <c r="M80" s="70">
        <v>690.9</v>
      </c>
      <c r="N80" s="70">
        <v>670.2</v>
      </c>
      <c r="O80" s="70">
        <v>650.1</v>
      </c>
      <c r="P80" s="70">
        <v>630.6</v>
      </c>
      <c r="Q80" s="70">
        <v>611.70000000000005</v>
      </c>
    </row>
    <row r="81" spans="1:17" ht="16.5" thickBot="1" x14ac:dyDescent="0.3">
      <c r="A81" s="80"/>
      <c r="B81" s="82"/>
      <c r="C81" s="21" t="s">
        <v>83</v>
      </c>
      <c r="D81" s="71"/>
      <c r="E81" s="71"/>
      <c r="F81" s="71"/>
      <c r="G81" s="90"/>
      <c r="H81" s="90"/>
      <c r="I81" s="93"/>
      <c r="J81" s="93"/>
      <c r="K81" s="71"/>
      <c r="L81" s="71"/>
      <c r="M81" s="71"/>
      <c r="N81" s="71"/>
      <c r="O81" s="71"/>
      <c r="P81" s="71"/>
      <c r="Q81" s="71"/>
    </row>
    <row r="82" spans="1:17" ht="151.5" customHeight="1" thickBot="1" x14ac:dyDescent="0.3">
      <c r="A82" s="79" t="s">
        <v>212</v>
      </c>
      <c r="B82" s="81" t="s">
        <v>213</v>
      </c>
      <c r="C82" s="20" t="s">
        <v>108</v>
      </c>
      <c r="D82" s="70">
        <v>8.8960000000000008</v>
      </c>
      <c r="E82" s="70">
        <v>22.245000000000001</v>
      </c>
      <c r="F82" s="70">
        <v>53.718000000000004</v>
      </c>
      <c r="G82" s="90">
        <v>53.72</v>
      </c>
      <c r="H82" s="90">
        <v>53.72</v>
      </c>
      <c r="I82" s="90">
        <v>54.72</v>
      </c>
      <c r="J82" s="90">
        <v>55.72</v>
      </c>
      <c r="K82" s="90">
        <v>56.72</v>
      </c>
      <c r="L82" s="90">
        <v>57.72</v>
      </c>
      <c r="M82" s="90">
        <v>58.72</v>
      </c>
      <c r="N82" s="90">
        <v>59.72</v>
      </c>
      <c r="O82" s="90">
        <v>60.72</v>
      </c>
      <c r="P82" s="90">
        <v>61.72</v>
      </c>
      <c r="Q82" s="90">
        <v>62.72</v>
      </c>
    </row>
    <row r="83" spans="1:17" ht="16.5" thickBot="1" x14ac:dyDescent="0.3">
      <c r="A83" s="80"/>
      <c r="B83" s="82"/>
      <c r="C83" s="21" t="s">
        <v>83</v>
      </c>
      <c r="D83" s="71"/>
      <c r="E83" s="71"/>
      <c r="F83" s="71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</row>
    <row r="84" spans="1:17" ht="63" customHeight="1" thickBot="1" x14ac:dyDescent="0.3">
      <c r="A84" s="30" t="s">
        <v>214</v>
      </c>
      <c r="B84" s="22" t="s">
        <v>215</v>
      </c>
      <c r="C84" s="21" t="s">
        <v>171</v>
      </c>
      <c r="D84" s="14">
        <v>7806</v>
      </c>
      <c r="E84" s="14">
        <v>7828</v>
      </c>
      <c r="F84" s="14">
        <v>7848</v>
      </c>
      <c r="G84" s="34">
        <v>7873</v>
      </c>
      <c r="H84" s="34">
        <v>7893</v>
      </c>
      <c r="I84" s="16">
        <v>7915</v>
      </c>
      <c r="J84" s="16">
        <v>7940</v>
      </c>
      <c r="K84" s="14">
        <v>7965</v>
      </c>
      <c r="L84" s="14">
        <v>7990</v>
      </c>
      <c r="M84" s="14">
        <v>8015</v>
      </c>
      <c r="N84" s="14">
        <v>8040</v>
      </c>
      <c r="O84" s="14">
        <v>8065</v>
      </c>
      <c r="P84" s="14">
        <v>8090</v>
      </c>
      <c r="Q84" s="14">
        <v>8115</v>
      </c>
    </row>
    <row r="85" spans="1:17" ht="81.75" customHeight="1" thickBot="1" x14ac:dyDescent="0.3">
      <c r="A85" s="30" t="s">
        <v>216</v>
      </c>
      <c r="B85" s="22" t="s">
        <v>217</v>
      </c>
      <c r="C85" s="21" t="s">
        <v>171</v>
      </c>
      <c r="D85" s="14">
        <v>0</v>
      </c>
      <c r="E85" s="14">
        <v>0</v>
      </c>
      <c r="F85" s="14">
        <v>0</v>
      </c>
      <c r="G85" s="34">
        <v>0</v>
      </c>
      <c r="H85" s="34">
        <v>15</v>
      </c>
      <c r="I85" s="16">
        <v>15</v>
      </c>
      <c r="J85" s="16">
        <v>15</v>
      </c>
      <c r="K85" s="14">
        <v>15</v>
      </c>
      <c r="L85" s="14">
        <v>15</v>
      </c>
      <c r="M85" s="14">
        <v>15</v>
      </c>
      <c r="N85" s="14">
        <v>15</v>
      </c>
      <c r="O85" s="14">
        <v>15</v>
      </c>
      <c r="P85" s="14">
        <v>15</v>
      </c>
      <c r="Q85" s="14">
        <v>15</v>
      </c>
    </row>
    <row r="86" spans="1:17" ht="148.5" customHeight="1" thickBot="1" x14ac:dyDescent="0.3">
      <c r="A86" s="30" t="s">
        <v>218</v>
      </c>
      <c r="B86" s="27" t="s">
        <v>219</v>
      </c>
      <c r="C86" s="21" t="s">
        <v>94</v>
      </c>
      <c r="D86" s="14">
        <v>0</v>
      </c>
      <c r="E86" s="14">
        <v>0</v>
      </c>
      <c r="F86" s="14">
        <v>0</v>
      </c>
      <c r="G86" s="34">
        <v>0</v>
      </c>
      <c r="H86" s="34">
        <v>6986.8</v>
      </c>
      <c r="I86" s="37">
        <v>6986.8</v>
      </c>
      <c r="J86" s="37">
        <v>6986.8</v>
      </c>
      <c r="K86" s="37">
        <v>6986.8</v>
      </c>
      <c r="L86" s="37">
        <v>6986.8</v>
      </c>
      <c r="M86" s="37">
        <v>6986.8</v>
      </c>
      <c r="N86" s="37">
        <v>6986.8</v>
      </c>
      <c r="O86" s="37">
        <v>6986.8</v>
      </c>
      <c r="P86" s="37">
        <v>6986.8</v>
      </c>
      <c r="Q86" s="37">
        <v>6986.8</v>
      </c>
    </row>
    <row r="87" spans="1:17" ht="126" customHeight="1" thickBot="1" x14ac:dyDescent="0.3">
      <c r="A87" s="30" t="s">
        <v>220</v>
      </c>
      <c r="B87" s="27" t="s">
        <v>221</v>
      </c>
      <c r="C87" s="21" t="s">
        <v>94</v>
      </c>
      <c r="D87" s="14">
        <v>158021</v>
      </c>
      <c r="E87" s="14">
        <v>158021</v>
      </c>
      <c r="F87" s="14">
        <v>158021</v>
      </c>
      <c r="G87" s="34">
        <v>158021</v>
      </c>
      <c r="H87" s="34">
        <v>151034.20000000001</v>
      </c>
      <c r="I87" s="59">
        <v>151034.20000000001</v>
      </c>
      <c r="J87" s="59">
        <v>151034.20000000001</v>
      </c>
      <c r="K87" s="59">
        <v>151034.20000000001</v>
      </c>
      <c r="L87" s="59">
        <v>151034.20000000001</v>
      </c>
      <c r="M87" s="59">
        <v>151034.20000000001</v>
      </c>
      <c r="N87" s="59">
        <v>151034.20000000001</v>
      </c>
      <c r="O87" s="59">
        <v>151034.20000000001</v>
      </c>
      <c r="P87" s="59">
        <v>151034.20000000001</v>
      </c>
      <c r="Q87" s="59">
        <v>151034.20000000001</v>
      </c>
    </row>
    <row r="88" spans="1:17" ht="163.5" customHeight="1" thickBot="1" x14ac:dyDescent="0.3">
      <c r="A88" s="30" t="s">
        <v>92</v>
      </c>
      <c r="B88" s="27" t="s">
        <v>93</v>
      </c>
      <c r="C88" s="21" t="s">
        <v>94</v>
      </c>
      <c r="D88" s="14">
        <v>0</v>
      </c>
      <c r="E88" s="14">
        <v>0</v>
      </c>
      <c r="F88" s="14">
        <v>0</v>
      </c>
      <c r="G88" s="34">
        <v>0</v>
      </c>
      <c r="H88" s="34">
        <v>27152</v>
      </c>
      <c r="I88" s="16">
        <v>40728</v>
      </c>
      <c r="J88" s="16">
        <v>61092</v>
      </c>
      <c r="K88" s="14">
        <v>109965.6</v>
      </c>
      <c r="L88" s="14">
        <v>158021</v>
      </c>
      <c r="M88" s="14">
        <v>158021</v>
      </c>
      <c r="N88" s="14">
        <v>158021</v>
      </c>
      <c r="O88" s="14">
        <v>158021</v>
      </c>
      <c r="P88" s="14">
        <v>158021</v>
      </c>
      <c r="Q88" s="14">
        <v>158021</v>
      </c>
    </row>
    <row r="89" spans="1:17" ht="135.75" customHeight="1" thickBot="1" x14ac:dyDescent="0.3">
      <c r="A89" s="30" t="s">
        <v>95</v>
      </c>
      <c r="B89" s="27" t="s">
        <v>96</v>
      </c>
      <c r="C89" s="21" t="s">
        <v>94</v>
      </c>
      <c r="D89" s="14"/>
      <c r="E89" s="14"/>
      <c r="F89" s="14"/>
      <c r="G89" s="34"/>
      <c r="H89" s="34"/>
      <c r="I89" s="16"/>
      <c r="J89" s="16"/>
      <c r="K89" s="14"/>
      <c r="L89" s="14"/>
      <c r="M89" s="14"/>
      <c r="N89" s="14"/>
      <c r="O89" s="14"/>
      <c r="P89" s="14"/>
      <c r="Q89" s="14"/>
    </row>
    <row r="90" spans="1:17" ht="165.75" customHeight="1" thickBot="1" x14ac:dyDescent="0.3">
      <c r="A90" s="30" t="s">
        <v>222</v>
      </c>
      <c r="B90" s="27" t="s">
        <v>223</v>
      </c>
      <c r="C90" s="21" t="s">
        <v>94</v>
      </c>
      <c r="D90" s="14">
        <v>0</v>
      </c>
      <c r="E90" s="14">
        <v>0</v>
      </c>
      <c r="F90" s="14">
        <v>0</v>
      </c>
      <c r="G90" s="34">
        <v>0</v>
      </c>
      <c r="H90" s="34"/>
      <c r="I90" s="16"/>
      <c r="J90" s="16"/>
      <c r="K90" s="14"/>
      <c r="L90" s="14"/>
      <c r="M90" s="14"/>
      <c r="N90" s="14"/>
      <c r="O90" s="14"/>
      <c r="P90" s="14"/>
      <c r="Q90" s="14"/>
    </row>
    <row r="91" spans="1:17" ht="120" customHeight="1" thickBot="1" x14ac:dyDescent="0.3">
      <c r="A91" s="30" t="s">
        <v>224</v>
      </c>
      <c r="B91" s="27" t="s">
        <v>225</v>
      </c>
      <c r="C91" s="21" t="s">
        <v>94</v>
      </c>
      <c r="D91" s="14">
        <v>0</v>
      </c>
      <c r="E91" s="14">
        <v>0</v>
      </c>
      <c r="F91" s="14">
        <v>0</v>
      </c>
      <c r="G91" s="59">
        <v>0</v>
      </c>
      <c r="H91" s="59">
        <v>27152</v>
      </c>
      <c r="I91" s="16">
        <v>40728</v>
      </c>
      <c r="J91" s="16">
        <v>61092</v>
      </c>
      <c r="K91" s="14">
        <v>109965.6</v>
      </c>
      <c r="L91" s="14">
        <v>158021</v>
      </c>
      <c r="M91" s="14">
        <v>158021</v>
      </c>
      <c r="N91" s="14">
        <v>158021</v>
      </c>
      <c r="O91" s="14">
        <v>158021</v>
      </c>
      <c r="P91" s="14">
        <v>158021</v>
      </c>
      <c r="Q91" s="14">
        <v>158021</v>
      </c>
    </row>
    <row r="92" spans="1:17" ht="162" customHeight="1" thickBot="1" x14ac:dyDescent="0.3">
      <c r="A92" s="30" t="s">
        <v>226</v>
      </c>
      <c r="B92" s="27" t="s">
        <v>227</v>
      </c>
      <c r="C92" s="21" t="s">
        <v>94</v>
      </c>
      <c r="D92" s="14">
        <v>17382.3</v>
      </c>
      <c r="E92" s="14">
        <v>25283.4</v>
      </c>
      <c r="F92" s="14">
        <v>33184.5</v>
      </c>
      <c r="G92" s="59">
        <v>41085.599999999999</v>
      </c>
      <c r="H92" s="59">
        <v>48986.7</v>
      </c>
      <c r="I92" s="16">
        <v>56887.8</v>
      </c>
      <c r="J92" s="16">
        <v>64788.9</v>
      </c>
      <c r="K92" s="14">
        <v>109965.6</v>
      </c>
      <c r="L92" s="14">
        <v>158021</v>
      </c>
      <c r="M92" s="14">
        <v>158021</v>
      </c>
      <c r="N92" s="14">
        <v>158021</v>
      </c>
      <c r="O92" s="14">
        <v>158021</v>
      </c>
      <c r="P92" s="14">
        <v>158021</v>
      </c>
      <c r="Q92" s="14">
        <v>158021</v>
      </c>
    </row>
    <row r="93" spans="1:17" ht="130.5" customHeight="1" thickBot="1" x14ac:dyDescent="0.3">
      <c r="A93" s="30" t="s">
        <v>228</v>
      </c>
      <c r="B93" s="27" t="s">
        <v>229</v>
      </c>
      <c r="C93" s="21" t="s">
        <v>94</v>
      </c>
      <c r="D93" s="14">
        <v>442900</v>
      </c>
      <c r="E93" s="14">
        <v>442900</v>
      </c>
      <c r="F93" s="14">
        <v>442900</v>
      </c>
      <c r="G93" s="34">
        <v>442900</v>
      </c>
      <c r="H93" s="34">
        <v>354320</v>
      </c>
      <c r="I93" s="16">
        <v>283456</v>
      </c>
      <c r="J93" s="16">
        <v>226765</v>
      </c>
      <c r="K93" s="14">
        <v>181412</v>
      </c>
      <c r="L93" s="14">
        <v>145130</v>
      </c>
      <c r="M93" s="14">
        <v>116104</v>
      </c>
      <c r="N93" s="14">
        <v>92883</v>
      </c>
      <c r="O93" s="14">
        <v>74306</v>
      </c>
      <c r="P93" s="14">
        <v>59445</v>
      </c>
      <c r="Q93" s="14">
        <v>47556</v>
      </c>
    </row>
    <row r="94" spans="1:17" ht="63.75" customHeight="1" thickBot="1" x14ac:dyDescent="0.3">
      <c r="A94" s="30" t="s">
        <v>230</v>
      </c>
      <c r="B94" s="27" t="s">
        <v>231</v>
      </c>
      <c r="C94" s="21" t="s">
        <v>232</v>
      </c>
      <c r="D94" s="14"/>
      <c r="E94" s="14"/>
      <c r="F94" s="14"/>
      <c r="G94" s="34"/>
      <c r="H94" s="34"/>
      <c r="I94" s="16"/>
      <c r="J94" s="16"/>
      <c r="K94" s="14"/>
      <c r="L94" s="14"/>
      <c r="M94" s="14"/>
      <c r="N94" s="14"/>
      <c r="O94" s="14"/>
      <c r="P94" s="14"/>
      <c r="Q94" s="14"/>
    </row>
    <row r="95" spans="1:17" ht="45" customHeight="1" thickBot="1" x14ac:dyDescent="0.3">
      <c r="A95" s="79" t="s">
        <v>233</v>
      </c>
      <c r="B95" s="96" t="s">
        <v>234</v>
      </c>
      <c r="C95" s="20" t="s">
        <v>235</v>
      </c>
      <c r="D95" s="70">
        <v>157.85</v>
      </c>
      <c r="E95" s="70">
        <v>157.65</v>
      </c>
      <c r="F95" s="70">
        <v>157.56</v>
      </c>
      <c r="G95" s="90">
        <v>157.25</v>
      </c>
      <c r="H95" s="90">
        <v>152.53</v>
      </c>
      <c r="I95" s="91">
        <v>147.96</v>
      </c>
      <c r="J95" s="91">
        <v>143.52000000000001</v>
      </c>
      <c r="K95" s="70">
        <v>139.21</v>
      </c>
      <c r="L95" s="70">
        <v>135.04</v>
      </c>
      <c r="M95" s="70">
        <v>130.97999999999999</v>
      </c>
      <c r="N95" s="70">
        <v>127.06</v>
      </c>
      <c r="O95" s="70">
        <v>123.24</v>
      </c>
      <c r="P95" s="70">
        <v>119.55</v>
      </c>
      <c r="Q95" s="70">
        <v>115.96</v>
      </c>
    </row>
    <row r="96" spans="1:17" ht="16.5" thickBot="1" x14ac:dyDescent="0.3">
      <c r="A96" s="80"/>
      <c r="B96" s="97"/>
      <c r="C96" s="21" t="s">
        <v>144</v>
      </c>
      <c r="D96" s="71"/>
      <c r="E96" s="71"/>
      <c r="F96" s="71"/>
      <c r="G96" s="90"/>
      <c r="H96" s="90"/>
      <c r="I96" s="93"/>
      <c r="J96" s="93"/>
      <c r="K96" s="71"/>
      <c r="L96" s="71"/>
      <c r="M96" s="71"/>
      <c r="N96" s="71"/>
      <c r="O96" s="71"/>
      <c r="P96" s="71"/>
      <c r="Q96" s="71"/>
    </row>
    <row r="97" spans="1:17" ht="60.75" customHeight="1" thickBot="1" x14ac:dyDescent="0.3">
      <c r="A97" s="30" t="s">
        <v>236</v>
      </c>
      <c r="B97" s="27" t="s">
        <v>237</v>
      </c>
      <c r="C97" s="21" t="s">
        <v>101</v>
      </c>
      <c r="D97" s="14">
        <v>18610978</v>
      </c>
      <c r="E97" s="14">
        <v>18509014</v>
      </c>
      <c r="F97" s="14">
        <v>18534990</v>
      </c>
      <c r="G97" s="34">
        <v>20055200</v>
      </c>
      <c r="H97" s="34">
        <v>19453544</v>
      </c>
      <c r="I97" s="16">
        <v>18869938</v>
      </c>
      <c r="J97" s="16">
        <v>18303840</v>
      </c>
      <c r="K97" s="14">
        <v>17754724</v>
      </c>
      <c r="L97" s="14">
        <v>17222082</v>
      </c>
      <c r="M97" s="14">
        <v>16705420</v>
      </c>
      <c r="N97" s="14">
        <v>16204258</v>
      </c>
      <c r="O97" s="14">
        <v>15718129</v>
      </c>
      <c r="P97" s="14">
        <v>15246586</v>
      </c>
      <c r="Q97" s="14">
        <v>14789188</v>
      </c>
    </row>
    <row r="98" spans="1:17" ht="46.5" customHeight="1" thickBot="1" x14ac:dyDescent="0.3">
      <c r="A98" s="30" t="s">
        <v>238</v>
      </c>
      <c r="B98" s="27" t="s">
        <v>239</v>
      </c>
      <c r="C98" s="21" t="s">
        <v>144</v>
      </c>
      <c r="D98" s="14">
        <v>4607</v>
      </c>
      <c r="E98" s="14">
        <v>4607</v>
      </c>
      <c r="F98" s="14">
        <v>4607</v>
      </c>
      <c r="G98" s="34">
        <v>4475</v>
      </c>
      <c r="H98" s="34">
        <v>4341</v>
      </c>
      <c r="I98" s="16">
        <v>4211</v>
      </c>
      <c r="J98" s="16">
        <v>4084</v>
      </c>
      <c r="K98" s="14">
        <v>3962</v>
      </c>
      <c r="L98" s="14">
        <v>3843</v>
      </c>
      <c r="M98" s="14">
        <v>3728</v>
      </c>
      <c r="N98" s="14">
        <v>3616</v>
      </c>
      <c r="O98" s="14">
        <v>3507</v>
      </c>
      <c r="P98" s="14">
        <v>3402</v>
      </c>
      <c r="Q98" s="14">
        <v>3300</v>
      </c>
    </row>
    <row r="99" spans="1:17" ht="54" customHeight="1" thickBot="1" x14ac:dyDescent="0.3">
      <c r="A99" s="30" t="s">
        <v>97</v>
      </c>
      <c r="B99" s="27" t="s">
        <v>98</v>
      </c>
      <c r="C99" s="21" t="s">
        <v>83</v>
      </c>
      <c r="D99" s="14"/>
      <c r="E99" s="14"/>
      <c r="F99" s="14"/>
      <c r="G99" s="34"/>
      <c r="H99" s="34"/>
      <c r="I99" s="16"/>
      <c r="J99" s="16"/>
      <c r="K99" s="14"/>
      <c r="L99" s="14"/>
      <c r="M99" s="14"/>
      <c r="N99" s="14"/>
      <c r="O99" s="14"/>
      <c r="P99" s="14"/>
      <c r="Q99" s="14"/>
    </row>
    <row r="100" spans="1:17" ht="86.25" customHeight="1" thickBot="1" x14ac:dyDescent="0.3">
      <c r="A100" s="30" t="s">
        <v>99</v>
      </c>
      <c r="B100" s="27" t="s">
        <v>100</v>
      </c>
      <c r="C100" s="21" t="s">
        <v>101</v>
      </c>
      <c r="D100" s="14"/>
      <c r="E100" s="14"/>
      <c r="F100" s="14"/>
      <c r="G100" s="34"/>
      <c r="H100" s="34"/>
      <c r="I100" s="16"/>
      <c r="J100" s="16"/>
      <c r="K100" s="14"/>
      <c r="L100" s="14"/>
      <c r="M100" s="14"/>
      <c r="N100" s="14"/>
      <c r="O100" s="14"/>
      <c r="P100" s="14"/>
      <c r="Q100" s="14"/>
    </row>
    <row r="101" spans="1:17" ht="180.75" customHeight="1" thickBot="1" x14ac:dyDescent="0.3">
      <c r="A101" s="30" t="s">
        <v>240</v>
      </c>
      <c r="B101" s="27" t="s">
        <v>241</v>
      </c>
      <c r="C101" s="21" t="s">
        <v>171</v>
      </c>
      <c r="D101" s="14"/>
      <c r="E101" s="14"/>
      <c r="F101" s="14"/>
      <c r="G101" s="34"/>
      <c r="H101" s="34"/>
      <c r="I101" s="16"/>
      <c r="J101" s="16"/>
      <c r="K101" s="14"/>
      <c r="L101" s="14"/>
      <c r="M101" s="14"/>
      <c r="N101" s="14"/>
      <c r="O101" s="14"/>
      <c r="P101" s="14"/>
      <c r="Q101" s="14"/>
    </row>
    <row r="102" spans="1:17" ht="199.5" customHeight="1" thickBot="1" x14ac:dyDescent="0.3">
      <c r="A102" s="30" t="s">
        <v>242</v>
      </c>
      <c r="B102" s="27" t="s">
        <v>243</v>
      </c>
      <c r="C102" s="21" t="s">
        <v>171</v>
      </c>
      <c r="D102" s="14"/>
      <c r="E102" s="14"/>
      <c r="F102" s="14"/>
      <c r="G102" s="34"/>
      <c r="H102" s="34"/>
      <c r="I102" s="16"/>
      <c r="J102" s="16"/>
      <c r="K102" s="14"/>
      <c r="L102" s="14"/>
      <c r="M102" s="14"/>
      <c r="N102" s="14"/>
      <c r="O102" s="14"/>
      <c r="P102" s="14"/>
      <c r="Q102" s="14"/>
    </row>
  </sheetData>
  <mergeCells count="217">
    <mergeCell ref="Q82:Q83"/>
    <mergeCell ref="G82:G83"/>
    <mergeCell ref="Q95:Q96"/>
    <mergeCell ref="H95:H96"/>
    <mergeCell ref="I95:I96"/>
    <mergeCell ref="J95:J96"/>
    <mergeCell ref="K95:K96"/>
    <mergeCell ref="L95:L96"/>
    <mergeCell ref="M95:M96"/>
    <mergeCell ref="L82:L83"/>
    <mergeCell ref="A95:A96"/>
    <mergeCell ref="B95:B96"/>
    <mergeCell ref="D95:D96"/>
    <mergeCell ref="E95:E96"/>
    <mergeCell ref="F95:F96"/>
    <mergeCell ref="G95:G96"/>
    <mergeCell ref="P80:P81"/>
    <mergeCell ref="A82:A83"/>
    <mergeCell ref="B82:B83"/>
    <mergeCell ref="D82:D83"/>
    <mergeCell ref="E82:E83"/>
    <mergeCell ref="F82:F83"/>
    <mergeCell ref="N95:N96"/>
    <mergeCell ref="O95:O96"/>
    <mergeCell ref="P95:P96"/>
    <mergeCell ref="P82:P83"/>
    <mergeCell ref="L80:L81"/>
    <mergeCell ref="M82:M83"/>
    <mergeCell ref="N82:N83"/>
    <mergeCell ref="O82:O83"/>
    <mergeCell ref="H82:H83"/>
    <mergeCell ref="I82:I83"/>
    <mergeCell ref="J82:J83"/>
    <mergeCell ref="K82:K83"/>
    <mergeCell ref="M80:M81"/>
    <mergeCell ref="N80:N81"/>
    <mergeCell ref="O80:O81"/>
    <mergeCell ref="P78:P79"/>
    <mergeCell ref="Q78:Q79"/>
    <mergeCell ref="A80:A81"/>
    <mergeCell ref="B80:B81"/>
    <mergeCell ref="D80:D81"/>
    <mergeCell ref="E80:E81"/>
    <mergeCell ref="F80:F81"/>
    <mergeCell ref="G78:G79"/>
    <mergeCell ref="H78:H79"/>
    <mergeCell ref="I78:I79"/>
    <mergeCell ref="J78:J79"/>
    <mergeCell ref="K78:K79"/>
    <mergeCell ref="L78:L79"/>
    <mergeCell ref="A78:A79"/>
    <mergeCell ref="B78:B79"/>
    <mergeCell ref="D78:D79"/>
    <mergeCell ref="E78:E79"/>
    <mergeCell ref="F78:F79"/>
    <mergeCell ref="Q80:Q81"/>
    <mergeCell ref="G80:G81"/>
    <mergeCell ref="H80:H81"/>
    <mergeCell ref="I80:I81"/>
    <mergeCell ref="J80:J81"/>
    <mergeCell ref="K80:K81"/>
    <mergeCell ref="A76:A77"/>
    <mergeCell ref="B76:B77"/>
    <mergeCell ref="D76:D77"/>
    <mergeCell ref="E76:E77"/>
    <mergeCell ref="F76:F77"/>
    <mergeCell ref="G76:G77"/>
    <mergeCell ref="M78:M79"/>
    <mergeCell ref="N78:N79"/>
    <mergeCell ref="O78:O79"/>
    <mergeCell ref="O59:O60"/>
    <mergeCell ref="P59:P60"/>
    <mergeCell ref="Q59:Q60"/>
    <mergeCell ref="I59:I60"/>
    <mergeCell ref="H59:H60"/>
    <mergeCell ref="J59:J60"/>
    <mergeCell ref="K59:K60"/>
    <mergeCell ref="L59:L60"/>
    <mergeCell ref="M76:M77"/>
    <mergeCell ref="N76:N77"/>
    <mergeCell ref="O76:O77"/>
    <mergeCell ref="P76:P77"/>
    <mergeCell ref="Q76:Q77"/>
    <mergeCell ref="L76:L77"/>
    <mergeCell ref="H76:H77"/>
    <mergeCell ref="I76:I77"/>
    <mergeCell ref="J76:J77"/>
    <mergeCell ref="K76:K77"/>
    <mergeCell ref="A59:A60"/>
    <mergeCell ref="B59:B60"/>
    <mergeCell ref="D59:D60"/>
    <mergeCell ref="E59:E60"/>
    <mergeCell ref="F59:F60"/>
    <mergeCell ref="G59:G60"/>
    <mergeCell ref="L57:L58"/>
    <mergeCell ref="M57:M58"/>
    <mergeCell ref="N57:N58"/>
    <mergeCell ref="A57:A58"/>
    <mergeCell ref="B57:B58"/>
    <mergeCell ref="D57:D58"/>
    <mergeCell ref="E57:E58"/>
    <mergeCell ref="F57:F58"/>
    <mergeCell ref="M59:M60"/>
    <mergeCell ref="N59:N60"/>
    <mergeCell ref="O57:O58"/>
    <mergeCell ref="P57:P58"/>
    <mergeCell ref="Q57:Q58"/>
    <mergeCell ref="G57:G58"/>
    <mergeCell ref="I57:I58"/>
    <mergeCell ref="H57:H58"/>
    <mergeCell ref="J57:J58"/>
    <mergeCell ref="K57:K58"/>
    <mergeCell ref="M55:M56"/>
    <mergeCell ref="N55:N56"/>
    <mergeCell ref="O55:O56"/>
    <mergeCell ref="P55:P56"/>
    <mergeCell ref="Q55:Q56"/>
    <mergeCell ref="I55:I56"/>
    <mergeCell ref="H55:H56"/>
    <mergeCell ref="J55:J56"/>
    <mergeCell ref="K55:K56"/>
    <mergeCell ref="L55:L56"/>
    <mergeCell ref="A48:A49"/>
    <mergeCell ref="B48:B49"/>
    <mergeCell ref="D48:D49"/>
    <mergeCell ref="E48:E49"/>
    <mergeCell ref="F48:F49"/>
    <mergeCell ref="G48:G49"/>
    <mergeCell ref="A55:A56"/>
    <mergeCell ref="B55:B56"/>
    <mergeCell ref="D55:D56"/>
    <mergeCell ref="E55:E56"/>
    <mergeCell ref="F55:F56"/>
    <mergeCell ref="G55:G56"/>
    <mergeCell ref="P48:P49"/>
    <mergeCell ref="Q48:Q49"/>
    <mergeCell ref="I48:I49"/>
    <mergeCell ref="H48:H49"/>
    <mergeCell ref="J48:J49"/>
    <mergeCell ref="K48:K49"/>
    <mergeCell ref="L48:L49"/>
    <mergeCell ref="M48:M49"/>
    <mergeCell ref="N48:N49"/>
    <mergeCell ref="O48:O49"/>
    <mergeCell ref="L46:L47"/>
    <mergeCell ref="M46:M47"/>
    <mergeCell ref="N46:N47"/>
    <mergeCell ref="O46:O47"/>
    <mergeCell ref="P46:P47"/>
    <mergeCell ref="Q46:Q47"/>
    <mergeCell ref="G46:G47"/>
    <mergeCell ref="H46:H47"/>
    <mergeCell ref="I46:I47"/>
    <mergeCell ref="J46:J47"/>
    <mergeCell ref="K46:K47"/>
    <mergeCell ref="A46:A47"/>
    <mergeCell ref="B46:B47"/>
    <mergeCell ref="D46:D47"/>
    <mergeCell ref="E46:E47"/>
    <mergeCell ref="F46:F47"/>
    <mergeCell ref="H43:H45"/>
    <mergeCell ref="I43:I45"/>
    <mergeCell ref="J43:J45"/>
    <mergeCell ref="K43:K45"/>
    <mergeCell ref="A43:A45"/>
    <mergeCell ref="B43:B45"/>
    <mergeCell ref="D43:D45"/>
    <mergeCell ref="E43:E45"/>
    <mergeCell ref="F43:F45"/>
    <mergeCell ref="G43:G45"/>
    <mergeCell ref="P11:P12"/>
    <mergeCell ref="Q11:Q12"/>
    <mergeCell ref="H11:H12"/>
    <mergeCell ref="I11:I12"/>
    <mergeCell ref="J11:J12"/>
    <mergeCell ref="K11:K12"/>
    <mergeCell ref="L11:L12"/>
    <mergeCell ref="M11:M12"/>
    <mergeCell ref="M43:M45"/>
    <mergeCell ref="N43:N45"/>
    <mergeCell ref="O43:O45"/>
    <mergeCell ref="P43:P45"/>
    <mergeCell ref="Q43:Q45"/>
    <mergeCell ref="L43:L45"/>
    <mergeCell ref="N9:N10"/>
    <mergeCell ref="O9:O10"/>
    <mergeCell ref="P9:P10"/>
    <mergeCell ref="Q9:Q10"/>
    <mergeCell ref="A11:A12"/>
    <mergeCell ref="B11:B12"/>
    <mergeCell ref="D11:D12"/>
    <mergeCell ref="E11:E12"/>
    <mergeCell ref="F11:F12"/>
    <mergeCell ref="G11:G12"/>
    <mergeCell ref="H9:H10"/>
    <mergeCell ref="I9:I10"/>
    <mergeCell ref="J9:J10"/>
    <mergeCell ref="K9:K10"/>
    <mergeCell ref="L9:L10"/>
    <mergeCell ref="M9:M10"/>
    <mergeCell ref="A9:A10"/>
    <mergeCell ref="B9:B10"/>
    <mergeCell ref="D9:D10"/>
    <mergeCell ref="E9:E10"/>
    <mergeCell ref="F9:F10"/>
    <mergeCell ref="G9:G10"/>
    <mergeCell ref="N11:N12"/>
    <mergeCell ref="O11:O12"/>
    <mergeCell ref="A1:Q1"/>
    <mergeCell ref="M2:Q2"/>
    <mergeCell ref="C4:M4"/>
    <mergeCell ref="C5:M5"/>
    <mergeCell ref="A6:A7"/>
    <mergeCell ref="B6:B7"/>
    <mergeCell ref="D6:G6"/>
    <mergeCell ref="H6:Q6"/>
    <mergeCell ref="N3:Q3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topLeftCell="A118" zoomScale="50" zoomScaleNormal="50" workbookViewId="0">
      <selection activeCell="R120" sqref="R120"/>
    </sheetView>
  </sheetViews>
  <sheetFormatPr defaultRowHeight="15" x14ac:dyDescent="0.25"/>
  <cols>
    <col min="2" max="2" width="39.28515625" customWidth="1"/>
    <col min="4" max="4" width="19.7109375" customWidth="1"/>
    <col min="5" max="18" width="17.85546875" bestFit="1" customWidth="1"/>
    <col min="19" max="19" width="36.7109375" customWidth="1"/>
  </cols>
  <sheetData>
    <row r="1" spans="1:19" ht="31.5" customHeight="1" x14ac:dyDescent="0.3">
      <c r="A1" s="100" t="s">
        <v>245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</row>
    <row r="2" spans="1:19" ht="31.5" customHeight="1" x14ac:dyDescent="0.3">
      <c r="A2" s="101" t="s">
        <v>246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31.5" customHeight="1" x14ac:dyDescent="0.3">
      <c r="A3" s="100" t="s">
        <v>57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</row>
    <row r="4" spans="1:19" ht="31.5" customHeight="1" x14ac:dyDescent="0.3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</row>
    <row r="5" spans="1:19" ht="31.5" customHeight="1" thickBot="1" x14ac:dyDescent="0.35">
      <c r="A5" s="98" t="s">
        <v>247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</row>
    <row r="6" spans="1:19" ht="31.5" customHeight="1" thickBot="1" x14ac:dyDescent="0.35">
      <c r="A6" s="112" t="s">
        <v>248</v>
      </c>
      <c r="B6" s="112" t="s">
        <v>0</v>
      </c>
      <c r="C6" s="112" t="s">
        <v>1</v>
      </c>
      <c r="D6" s="44" t="s">
        <v>2</v>
      </c>
      <c r="E6" s="114" t="s">
        <v>3</v>
      </c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112" t="s">
        <v>4</v>
      </c>
    </row>
    <row r="7" spans="1:19" ht="31.5" customHeight="1" thickBot="1" x14ac:dyDescent="0.35">
      <c r="A7" s="113"/>
      <c r="B7" s="113"/>
      <c r="C7" s="113"/>
      <c r="D7" s="11" t="s">
        <v>249</v>
      </c>
      <c r="E7" s="1">
        <v>2007</v>
      </c>
      <c r="F7" s="1">
        <v>2008</v>
      </c>
      <c r="G7" s="1">
        <v>2009</v>
      </c>
      <c r="H7" s="1">
        <v>2010</v>
      </c>
      <c r="I7" s="1">
        <v>2011</v>
      </c>
      <c r="J7" s="1">
        <v>2012</v>
      </c>
      <c r="K7" s="1">
        <v>2013</v>
      </c>
      <c r="L7" s="1">
        <v>2014</v>
      </c>
      <c r="M7" s="1">
        <v>2015</v>
      </c>
      <c r="N7" s="1">
        <v>2016</v>
      </c>
      <c r="O7" s="1">
        <v>2017</v>
      </c>
      <c r="P7" s="1">
        <v>2018</v>
      </c>
      <c r="Q7" s="1">
        <v>2019</v>
      </c>
      <c r="R7" s="1">
        <v>2020</v>
      </c>
      <c r="S7" s="113"/>
    </row>
    <row r="8" spans="1:19" ht="31.5" customHeight="1" thickBot="1" x14ac:dyDescent="0.35">
      <c r="A8" s="19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  <c r="N8" s="43">
        <v>14</v>
      </c>
      <c r="O8" s="43">
        <v>15</v>
      </c>
      <c r="P8" s="43">
        <v>16</v>
      </c>
      <c r="Q8" s="43">
        <v>17</v>
      </c>
      <c r="R8" s="1">
        <v>18</v>
      </c>
      <c r="S8" s="2">
        <v>19</v>
      </c>
    </row>
    <row r="9" spans="1:19" ht="34.5" customHeight="1" thickBot="1" x14ac:dyDescent="0.35">
      <c r="A9" s="102" t="s">
        <v>5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4"/>
    </row>
    <row r="10" spans="1:19" ht="53.25" customHeight="1" x14ac:dyDescent="0.25">
      <c r="A10" s="112" t="s">
        <v>6</v>
      </c>
      <c r="B10" s="107" t="s">
        <v>250</v>
      </c>
      <c r="C10" s="105" t="s">
        <v>251</v>
      </c>
      <c r="D10" s="105" t="s">
        <v>252</v>
      </c>
      <c r="E10" s="105">
        <f>прилож.2!D11/прилож.2!D9</f>
        <v>13892.631116534654</v>
      </c>
      <c r="F10" s="105">
        <f>прилож.2!E11/прилож.2!E9</f>
        <v>12984.191546486485</v>
      </c>
      <c r="G10" s="105">
        <f>прилож.2!F11/прилож.2!F9</f>
        <v>13033.09511111111</v>
      </c>
      <c r="H10" s="105">
        <f>прилож.2!G11/прилож.2!G9</f>
        <v>15698.598695266273</v>
      </c>
      <c r="I10" s="105">
        <f>прилож.2!H11/прилож.2!H9</f>
        <v>14062.684612650273</v>
      </c>
      <c r="J10" s="105">
        <f>прилож.2!I11/прилож.2!I9</f>
        <v>12671.406830413958</v>
      </c>
      <c r="K10" s="105">
        <f>прилож.2!J11/прилож.2!J9</f>
        <v>11448.601093256753</v>
      </c>
      <c r="L10" s="105">
        <f>прилож.2!K11/прилож.2!K9</f>
        <v>10438.834476831507</v>
      </c>
      <c r="M10" s="105">
        <f>прилож.2!L11/прилож.2!L9</f>
        <v>9532.5339940103622</v>
      </c>
      <c r="N10" s="105">
        <f>прилож.2!M11/прилож.2!M9</f>
        <v>8717.6621531811506</v>
      </c>
      <c r="O10" s="105">
        <f>прилож.2!N11/прилож.2!N9</f>
        <v>8506.4664093511092</v>
      </c>
      <c r="P10" s="105">
        <f>прилож.2!O11/прилож.2!O9</f>
        <v>7219.8633649367548</v>
      </c>
      <c r="Q10" s="105">
        <f>прилож.2!P11/прилож.2!P9</f>
        <v>6591.3105543422607</v>
      </c>
      <c r="R10" s="105">
        <f>прилож.2!Q11/прилож.2!Q9</f>
        <v>6001.3276034965347</v>
      </c>
      <c r="S10" s="107" t="s">
        <v>253</v>
      </c>
    </row>
    <row r="11" spans="1:19" ht="69" customHeight="1" thickBot="1" x14ac:dyDescent="0.3">
      <c r="A11" s="113"/>
      <c r="B11" s="108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8"/>
    </row>
    <row r="12" spans="1:19" ht="197.25" customHeight="1" thickBot="1" x14ac:dyDescent="0.35">
      <c r="A12" s="19" t="s">
        <v>7</v>
      </c>
      <c r="B12" s="5" t="s">
        <v>254</v>
      </c>
      <c r="C12" s="8" t="s">
        <v>8</v>
      </c>
      <c r="D12" s="8" t="s">
        <v>255</v>
      </c>
      <c r="E12" s="8">
        <f>(прилож.2!D17/прилож.2!D13)*100</f>
        <v>99.398558100848859</v>
      </c>
      <c r="F12" s="8">
        <f>(прилож.2!E17/прилож.2!E13)*100</f>
        <v>99.450709894324802</v>
      </c>
      <c r="G12" s="8">
        <f>(прилож.2!F17/прилож.2!F13)*100</f>
        <v>99.502697155983171</v>
      </c>
      <c r="H12" s="8">
        <f>(прилож.2!G17/прилож.2!G13)*100</f>
        <v>99.535119768610571</v>
      </c>
      <c r="I12" s="8">
        <f>(прилож.2!H17/прилож.2!H13)*100</f>
        <v>99.535119768610571</v>
      </c>
      <c r="J12" s="8">
        <f>(прилож.2!I17/прилож.2!I13)*100</f>
        <v>99.535119768610556</v>
      </c>
      <c r="K12" s="8">
        <f>(прилож.2!J17/прилож.2!J13)*100</f>
        <v>99.535119768610556</v>
      </c>
      <c r="L12" s="8">
        <f>(прилож.2!K17/прилож.2!K13)*100</f>
        <v>99.535119768610571</v>
      </c>
      <c r="M12" s="8">
        <f>(прилож.2!L17/прилож.2!L13)*100</f>
        <v>99.535119768610571</v>
      </c>
      <c r="N12" s="8">
        <f>(прилож.2!M17/прилож.2!M13)*100</f>
        <v>99.535119768610571</v>
      </c>
      <c r="O12" s="8">
        <f>(прилож.2!N17/прилож.2!N13)*100</f>
        <v>99.535119768610556</v>
      </c>
      <c r="P12" s="8">
        <f>(прилож.2!O17/прилож.2!O13)*100</f>
        <v>99.535119768610542</v>
      </c>
      <c r="Q12" s="8">
        <f>(прилож.2!P17/прилож.2!P13)*100</f>
        <v>99.535119768610542</v>
      </c>
      <c r="R12" s="8">
        <f>(прилож.2!Q17/прилож.2!Q13)*100</f>
        <v>99.535119768610542</v>
      </c>
      <c r="S12" s="8"/>
    </row>
    <row r="13" spans="1:19" ht="185.25" customHeight="1" thickBot="1" x14ac:dyDescent="0.35">
      <c r="A13" s="19" t="s">
        <v>9</v>
      </c>
      <c r="B13" s="5" t="s">
        <v>256</v>
      </c>
      <c r="C13" s="8" t="s">
        <v>8</v>
      </c>
      <c r="D13" s="8" t="s">
        <v>257</v>
      </c>
      <c r="E13" s="1">
        <f>(прилож.2!D18/прилож.2!D14)*100</f>
        <v>0</v>
      </c>
      <c r="F13" s="1">
        <f>(прилож.2!E18/прилож.2!E14)*100</f>
        <v>0</v>
      </c>
      <c r="G13" s="1">
        <f>(прилож.2!F18/прилож.2!F14)*100</f>
        <v>5.2900401313389267</v>
      </c>
      <c r="H13" s="1">
        <f>(прилож.2!G18/прилож.2!G14)*100</f>
        <v>14.435313795360338</v>
      </c>
      <c r="I13" s="1">
        <f>(прилож.2!H18/прилож.2!H14)*100</f>
        <v>14.435313795360338</v>
      </c>
      <c r="J13" s="1">
        <f>(прилож.2!I18/прилож.2!I14)*100</f>
        <v>14.435313795360338</v>
      </c>
      <c r="K13" s="1">
        <f>(прилож.2!J18/прилож.2!J14)*100</f>
        <v>14.435313795360338</v>
      </c>
      <c r="L13" s="1">
        <f>(прилож.2!K18/прилож.2!K14)*100</f>
        <v>14.435313795360338</v>
      </c>
      <c r="M13" s="1">
        <f>(прилож.2!L18/прилож.2!L14)*100</f>
        <v>14.435313795360342</v>
      </c>
      <c r="N13" s="1">
        <f>(прилож.2!M18/прилож.2!M14)*100</f>
        <v>14.435313795360342</v>
      </c>
      <c r="O13" s="1">
        <f>(прилож.2!N18/прилож.2!N14)*100</f>
        <v>14.435313795360342</v>
      </c>
      <c r="P13" s="1">
        <f>(прилож.2!O18/прилож.2!O14)*100</f>
        <v>14.435313795360342</v>
      </c>
      <c r="Q13" s="1">
        <f>(прилож.2!P18/прилож.2!P14)*100</f>
        <v>14.435313795360342</v>
      </c>
      <c r="R13" s="1">
        <f>(прилож.2!Q18/прилож.2!Q14)*100</f>
        <v>14.435313795360342</v>
      </c>
      <c r="S13" s="8"/>
    </row>
    <row r="14" spans="1:19" ht="165.75" customHeight="1" thickBot="1" x14ac:dyDescent="0.35">
      <c r="A14" s="19" t="s">
        <v>10</v>
      </c>
      <c r="B14" s="5" t="s">
        <v>258</v>
      </c>
      <c r="C14" s="8" t="s">
        <v>8</v>
      </c>
      <c r="D14" s="8" t="s">
        <v>259</v>
      </c>
      <c r="E14" s="1">
        <f>(прилож.2!D19/прилож.2!D15)*100</f>
        <v>21.295252411374172</v>
      </c>
      <c r="F14" s="1">
        <f>(прилож.2!E19/прилож.2!E15)*100</f>
        <v>25.779758115849777</v>
      </c>
      <c r="G14" s="1">
        <f>(прилож.2!F19/прилож.2!F15)*100</f>
        <v>27.862130111936168</v>
      </c>
      <c r="H14" s="1">
        <f>(прилож.2!G19/прилож.2!G15)*100</f>
        <v>36.816835223209729</v>
      </c>
      <c r="I14" s="1">
        <f>(прилож.2!H19/прилож.2!H15)*100</f>
        <v>54.652054794520545</v>
      </c>
      <c r="J14" s="1">
        <f>(прилож.2!I19/прилож.2!I15)*100</f>
        <v>67.999116607773843</v>
      </c>
      <c r="K14" s="1">
        <f>(прилож.2!J19/прилож.2!J15)*100</f>
        <v>82.35294117647058</v>
      </c>
      <c r="L14" s="1">
        <f>(прилож.2!K19/прилож.2!K15)*100</f>
        <v>87.296931407942239</v>
      </c>
      <c r="M14" s="1">
        <f>(прилож.2!L19/прилож.2!L15)*100</f>
        <v>88.225916647688436</v>
      </c>
      <c r="N14" s="1">
        <f>(прилож.2!M19/прилож.2!M15)*100</f>
        <v>88.677942699344143</v>
      </c>
      <c r="O14" s="1">
        <f>(прилож.2!N19/прилож.2!N15)*100</f>
        <v>89.140797581676551</v>
      </c>
      <c r="P14" s="1">
        <f>(прилож.2!O19/прилож.2!O15)*100</f>
        <v>89.615881592857988</v>
      </c>
      <c r="Q14" s="1">
        <f>(прилож.2!P19/прилож.2!P15)*100</f>
        <v>90.100890207715139</v>
      </c>
      <c r="R14" s="1">
        <f>(прилож.2!Q19/прилож.2!Q15)*100</f>
        <v>90.035756853396904</v>
      </c>
      <c r="S14" s="8"/>
    </row>
    <row r="15" spans="1:19" ht="183" customHeight="1" thickBot="1" x14ac:dyDescent="0.35">
      <c r="A15" s="19" t="s">
        <v>11</v>
      </c>
      <c r="B15" s="5" t="s">
        <v>260</v>
      </c>
      <c r="C15" s="8" t="s">
        <v>8</v>
      </c>
      <c r="D15" s="8" t="s">
        <v>261</v>
      </c>
      <c r="E15" s="8">
        <f>прилож.2!D20/прилож.2!D16*100</f>
        <v>30.824514747911675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9" ht="173.25" customHeight="1" thickBot="1" x14ac:dyDescent="0.35">
      <c r="A16" s="19" t="s">
        <v>12</v>
      </c>
      <c r="B16" s="7" t="s">
        <v>262</v>
      </c>
      <c r="C16" s="1" t="s">
        <v>8</v>
      </c>
      <c r="D16" s="8" t="s">
        <v>263</v>
      </c>
      <c r="E16" s="8">
        <v>0</v>
      </c>
      <c r="F16" s="8">
        <v>0</v>
      </c>
      <c r="G16" s="8">
        <v>0</v>
      </c>
      <c r="H16" s="8">
        <v>0</v>
      </c>
      <c r="I16" s="8">
        <f>(прилож.2!H28/прилож.2!H27)*100</f>
        <v>92.857142857142847</v>
      </c>
      <c r="J16" s="8">
        <f>(прилож.2!I28/прилож.2!I27)*100</f>
        <v>92.857142857142847</v>
      </c>
      <c r="K16" s="8">
        <f>(прилож.2!J28/прилож.2!J27)*100</f>
        <v>92.857142857142847</v>
      </c>
      <c r="L16" s="8">
        <f>(прилож.2!K28/прилож.2!K27)*100</f>
        <v>92.857142857142847</v>
      </c>
      <c r="M16" s="8">
        <f>(прилож.2!L28/прилож.2!L27)*100</f>
        <v>92.857142857142847</v>
      </c>
      <c r="N16" s="8">
        <f>(прилож.2!M28/прилож.2!M27)*100</f>
        <v>92.857142857142847</v>
      </c>
      <c r="O16" s="8">
        <f>(прилож.2!N28/прилож.2!N27)*100</f>
        <v>92.857142857142847</v>
      </c>
      <c r="P16" s="8">
        <f>(прилож.2!O28/прилож.2!O27)*100</f>
        <v>92.857142857142847</v>
      </c>
      <c r="Q16" s="8">
        <f>(прилож.2!P28/прилож.2!P27)*100</f>
        <v>92.857142857142847</v>
      </c>
      <c r="R16" s="8">
        <f>(прилож.2!Q28/прилож.2!Q27)*100</f>
        <v>92.857142857142847</v>
      </c>
      <c r="S16" s="8"/>
    </row>
    <row r="17" spans="1:19" ht="137.25" customHeight="1" thickBot="1" x14ac:dyDescent="0.35">
      <c r="A17" s="19" t="s">
        <v>15</v>
      </c>
      <c r="B17" s="7" t="s">
        <v>13</v>
      </c>
      <c r="C17" s="1" t="s">
        <v>14</v>
      </c>
      <c r="D17" s="8" t="s">
        <v>264</v>
      </c>
      <c r="E17" s="8">
        <f>прилож.2!E25-прилож.2!D25</f>
        <v>0</v>
      </c>
      <c r="F17" s="8">
        <f>прилож.2!F25-прилож.2!E25</f>
        <v>0</v>
      </c>
      <c r="G17" s="8">
        <f>прилож.2!G25-прилож.2!F25</f>
        <v>0</v>
      </c>
      <c r="H17" s="8">
        <f>прилож.2!H25-прилож.2!G25</f>
        <v>0</v>
      </c>
      <c r="I17" s="8">
        <f>прилож.2!I25-прилож.2!H25</f>
        <v>0</v>
      </c>
      <c r="J17" s="8">
        <f>прилож.2!J25-прилож.2!I25</f>
        <v>0</v>
      </c>
      <c r="K17" s="8">
        <f>прилож.2!K25-прилож.2!J25</f>
        <v>0</v>
      </c>
      <c r="L17" s="8">
        <f>прилож.2!L25-прилож.2!K25</f>
        <v>0</v>
      </c>
      <c r="M17" s="8">
        <f>прилож.2!M25-прилож.2!L25</f>
        <v>0</v>
      </c>
      <c r="N17" s="8">
        <f>прилож.2!N25-прилож.2!M25</f>
        <v>0</v>
      </c>
      <c r="O17" s="8">
        <f>прилож.2!O25-прилож.2!N25</f>
        <v>0</v>
      </c>
      <c r="P17" s="8">
        <f>прилож.2!P25-прилож.2!O25</f>
        <v>0</v>
      </c>
      <c r="Q17" s="8">
        <f>прилож.2!Q25-прилож.2!P25</f>
        <v>0</v>
      </c>
      <c r="R17" s="8">
        <f>прилож.2!R25-прилож.2!Q25</f>
        <v>0</v>
      </c>
      <c r="S17" s="8" t="s">
        <v>265</v>
      </c>
    </row>
    <row r="18" spans="1:19" ht="148.5" customHeight="1" thickBot="1" x14ac:dyDescent="0.35">
      <c r="A18" s="19" t="s">
        <v>16</v>
      </c>
      <c r="B18" s="7" t="s">
        <v>266</v>
      </c>
      <c r="C18" s="1" t="s">
        <v>8</v>
      </c>
      <c r="D18" s="8" t="s">
        <v>267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/>
    </row>
    <row r="19" spans="1:19" ht="46.5" customHeight="1" thickBot="1" x14ac:dyDescent="0.35">
      <c r="A19" s="102" t="s">
        <v>17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4"/>
    </row>
    <row r="20" spans="1:19" ht="114.75" customHeight="1" thickBot="1" x14ac:dyDescent="0.35">
      <c r="A20" s="19" t="s">
        <v>18</v>
      </c>
      <c r="B20" s="5" t="s">
        <v>268</v>
      </c>
      <c r="C20" s="8" t="s">
        <v>19</v>
      </c>
      <c r="D20" s="8" t="s">
        <v>20</v>
      </c>
      <c r="E20" s="8">
        <f>(($E$10-E10)/$E$10)*прилож.2!$D$13</f>
        <v>0</v>
      </c>
      <c r="F20" s="8">
        <f>(($E$10-F10)/$E$10)*прилож.2!$D$13</f>
        <v>2177.7037970278802</v>
      </c>
      <c r="G20" s="8">
        <f>(($E$10-G10)/$E$10)*прилож.2!$D$13</f>
        <v>2060.4725778224056</v>
      </c>
      <c r="H20" s="8">
        <f>(($E$10-H10)/$E$10)*прилож.2!$D$13</f>
        <v>-4329.2504897211356</v>
      </c>
      <c r="I20" s="8">
        <f>(($E$10-I10)/$E$10)*прилож.2!$D$13</f>
        <v>-407.65082939882649</v>
      </c>
      <c r="J20" s="8">
        <f>(($E$10-J10)/$E$10)*прилож.2!$D$13</f>
        <v>2927.5087222000761</v>
      </c>
      <c r="K20" s="8">
        <f>(($E$10-K10)/$E$10)*прилож.2!$D$13</f>
        <v>5858.8084856984042</v>
      </c>
      <c r="L20" s="8">
        <f>(($E$10-L10)/$E$10)*прилож.2!$D$13</f>
        <v>8279.4126372598057</v>
      </c>
      <c r="M20" s="8">
        <f>(($E$10-M10)/$E$10)*прилож.2!$D$13</f>
        <v>10451.98863214206</v>
      </c>
      <c r="N20" s="8">
        <f>(($E$10-N10)/$E$10)*прилож.2!$D$13</f>
        <v>12405.392645323453</v>
      </c>
      <c r="O20" s="8">
        <f>(($E$10-O10)/$E$10)*прилож.2!$D$13</f>
        <v>12911.669329451624</v>
      </c>
      <c r="P20" s="8">
        <f>(($E$10-P10)/$E$10)*прилож.2!$D$13</f>
        <v>15995.903468372066</v>
      </c>
      <c r="Q20" s="8">
        <f>(($E$10-Q10)/$E$10)*прилож.2!$D$13</f>
        <v>17502.665048772615</v>
      </c>
      <c r="R20" s="8">
        <f>(($E$10-R10)/$E$10)*прилож.2!$D$13</f>
        <v>18916.967281523579</v>
      </c>
      <c r="S20" s="2" t="s">
        <v>269</v>
      </c>
    </row>
    <row r="21" spans="1:19" ht="75.75" customHeight="1" thickBot="1" x14ac:dyDescent="0.35">
      <c r="A21" s="19" t="s">
        <v>21</v>
      </c>
      <c r="B21" s="5" t="s">
        <v>270</v>
      </c>
      <c r="C21" s="8" t="s">
        <v>22</v>
      </c>
      <c r="D21" s="8" t="s">
        <v>271</v>
      </c>
      <c r="E21" s="8">
        <f>E20*прилож.2!$D$21</f>
        <v>0</v>
      </c>
      <c r="F21" s="8">
        <f>F20*прилож.2!$D$21</f>
        <v>1546.1696958897949</v>
      </c>
      <c r="G21" s="8">
        <f>G20*прилож.2!$D$21</f>
        <v>1462.9355302539079</v>
      </c>
      <c r="H21" s="8">
        <f>H20*прилож.2!$D$21</f>
        <v>-3073.7678477020063</v>
      </c>
      <c r="I21" s="8">
        <f>I20*прилож.2!$D$21</f>
        <v>-289.43208887316678</v>
      </c>
      <c r="J21" s="8">
        <f>J20*прилож.2!$D$21</f>
        <v>2078.5311927620542</v>
      </c>
      <c r="K21" s="8">
        <f>K20*прилож.2!$D$21</f>
        <v>4159.7540248458672</v>
      </c>
      <c r="L21" s="8">
        <f>L20*прилож.2!$D$21</f>
        <v>5878.3829724544621</v>
      </c>
      <c r="M21" s="8">
        <f>M20*прилож.2!$D$21</f>
        <v>7420.9119288208622</v>
      </c>
      <c r="N21" s="8">
        <f>N20*прилож.2!$D$21</f>
        <v>8807.8287781796516</v>
      </c>
      <c r="O21" s="8">
        <f>O20*прилож.2!$D$21</f>
        <v>9167.2852239106523</v>
      </c>
      <c r="P21" s="8">
        <f>P20*прилож.2!$D$21</f>
        <v>11357.091462544166</v>
      </c>
      <c r="Q21" s="8">
        <f>Q20*прилож.2!$D$21</f>
        <v>12426.892184628556</v>
      </c>
      <c r="R21" s="8">
        <f>R20*прилож.2!$D$21</f>
        <v>13431.046769881741</v>
      </c>
      <c r="S21" s="2" t="s">
        <v>23</v>
      </c>
    </row>
    <row r="22" spans="1:19" ht="114.75" customHeight="1" thickBot="1" x14ac:dyDescent="0.35">
      <c r="A22" s="19" t="s">
        <v>24</v>
      </c>
      <c r="B22" s="5" t="s">
        <v>272</v>
      </c>
      <c r="C22" s="8" t="s">
        <v>25</v>
      </c>
      <c r="D22" s="8" t="s">
        <v>26</v>
      </c>
      <c r="E22" s="45">
        <f>(($E$10-E10)/$E$10)*прилож.2!$D$14</f>
        <v>0</v>
      </c>
      <c r="F22" s="45">
        <f>(($E$10-F10)/$E$10)*прилож.2!$D$14</f>
        <v>2.3712667875031821</v>
      </c>
      <c r="G22" s="45">
        <f>(($E$10-G10)/$E$10)*прилож.2!$D$14</f>
        <v>2.2436155904304487</v>
      </c>
      <c r="H22" s="45">
        <f>(($E$10-H10)/$E$10)*прилож.2!$D$14</f>
        <v>-4.7140515230162805</v>
      </c>
      <c r="I22" s="45">
        <f>(($E$10-I10)/$E$10)*прилож.2!$D$14</f>
        <v>-0.4438844593882974</v>
      </c>
      <c r="J22" s="45">
        <f>(($E$10-J10)/$E$10)*прилож.2!$D$14</f>
        <v>3.1877173619999186</v>
      </c>
      <c r="K22" s="45">
        <f>(($E$10-K10)/$E$10)*прилож.2!$D$14</f>
        <v>6.3795627281539691</v>
      </c>
      <c r="L22" s="45">
        <f>(($E$10-L10)/$E$10)*прилож.2!$D$14</f>
        <v>9.0153198215307881</v>
      </c>
      <c r="M22" s="45">
        <f>(($E$10-M10)/$E$10)*прилож.2!$D$14</f>
        <v>11.38100302740207</v>
      </c>
      <c r="N22" s="45">
        <f>(($E$10-N10)/$E$10)*прилож.2!$D$14</f>
        <v>13.508033372554726</v>
      </c>
      <c r="O22" s="45">
        <f>(($E$10-O10)/$E$10)*прилож.2!$D$14</f>
        <v>14.059309945612473</v>
      </c>
      <c r="P22" s="45">
        <f>(($E$10-P10)/$E$10)*прилож.2!$D$14</f>
        <v>17.417683103838584</v>
      </c>
      <c r="Q22" s="45">
        <f>(($E$10-Q10)/$E$10)*прилож.2!$D$14</f>
        <v>19.058371657151461</v>
      </c>
      <c r="R22" s="45">
        <f>(($E$10-R10)/$E$10)*прилож.2!$D$14</f>
        <v>20.598382707594158</v>
      </c>
      <c r="S22" s="2" t="s">
        <v>273</v>
      </c>
    </row>
    <row r="23" spans="1:19" ht="81" customHeight="1" thickBot="1" x14ac:dyDescent="0.35">
      <c r="A23" s="19" t="s">
        <v>27</v>
      </c>
      <c r="B23" s="5" t="s">
        <v>274</v>
      </c>
      <c r="C23" s="8" t="s">
        <v>275</v>
      </c>
      <c r="D23" s="8" t="s">
        <v>276</v>
      </c>
      <c r="E23" s="45">
        <f>E22*прилож.2!$D$22</f>
        <v>0</v>
      </c>
      <c r="F23" s="45">
        <f>F22*прилож.2!$D$22</f>
        <v>1415.7648354787748</v>
      </c>
      <c r="G23" s="45">
        <f>G22*прилож.2!$D$22</f>
        <v>1339.5506882664993</v>
      </c>
      <c r="H23" s="45">
        <f>H22*прилож.2!$D$22</f>
        <v>-2814.5244618168699</v>
      </c>
      <c r="I23" s="45">
        <f>I22*прилож.2!$D$22</f>
        <v>-265.02121647778296</v>
      </c>
      <c r="J23" s="45">
        <f>J22*прилож.2!$D$22</f>
        <v>1903.2266509820513</v>
      </c>
      <c r="K23" s="45">
        <f>K22*прилож.2!$D$22</f>
        <v>3808.9179268443268</v>
      </c>
      <c r="L23" s="45">
        <f>L22*прилож.2!$D$22</f>
        <v>5382.5966994449564</v>
      </c>
      <c r="M23" s="45">
        <f>M22*прилож.2!$D$22</f>
        <v>6795.0278575104048</v>
      </c>
      <c r="N23" s="45">
        <f>N22*прилож.2!$D$22</f>
        <v>8064.9713250837985</v>
      </c>
      <c r="O23" s="45">
        <f>O22*прилож.2!$D$22</f>
        <v>8394.1110030279269</v>
      </c>
      <c r="P23" s="45">
        <f>P22*прилож.2!$D$22</f>
        <v>10399.227697146825</v>
      </c>
      <c r="Q23" s="45">
        <f>Q22*прилож.2!$D$22</f>
        <v>11378.800797902279</v>
      </c>
      <c r="R23" s="45">
        <f>R22*прилож.2!$D$22</f>
        <v>12298.264395569091</v>
      </c>
      <c r="S23" s="2" t="s">
        <v>28</v>
      </c>
    </row>
    <row r="24" spans="1:19" ht="122.25" customHeight="1" thickBot="1" x14ac:dyDescent="0.35">
      <c r="A24" s="19" t="s">
        <v>29</v>
      </c>
      <c r="B24" s="5" t="s">
        <v>30</v>
      </c>
      <c r="C24" s="8" t="s">
        <v>277</v>
      </c>
      <c r="D24" s="8" t="s">
        <v>31</v>
      </c>
      <c r="E24" s="45">
        <f>(($E$10-E10)/$E$10)*прилож.2!$D$15</f>
        <v>0</v>
      </c>
      <c r="F24" s="45">
        <f>(($E$10-F10)/$E$10)*прилож.2!$D$15</f>
        <v>52.200861210971773</v>
      </c>
      <c r="G24" s="45">
        <f>(($E$10-G10)/$E$10)*прилож.2!$D$15</f>
        <v>49.390758839983611</v>
      </c>
      <c r="H24" s="45">
        <f>(($E$10-H10)/$E$10)*прилож.2!$D$15</f>
        <v>-103.77472100195422</v>
      </c>
      <c r="I24" s="45">
        <f>(($E$10-I10)/$E$10)*прилож.2!$D$15</f>
        <v>-9.7716339554663687</v>
      </c>
      <c r="J24" s="45">
        <f>(($E$10-J10)/$E$10)*прилож.2!$D$15</f>
        <v>70.174133282056744</v>
      </c>
      <c r="K24" s="45">
        <f>(($E$10-K10)/$E$10)*прилож.2!$D$15</f>
        <v>140.43914008921143</v>
      </c>
      <c r="L24" s="45">
        <f>(($E$10-L10)/$E$10)*прилож.2!$D$15</f>
        <v>198.46246793334299</v>
      </c>
      <c r="M24" s="45">
        <f>(($E$10-M10)/$E$10)*прилож.2!$D$15</f>
        <v>250.54041266297952</v>
      </c>
      <c r="N24" s="45">
        <f>(($E$10-N10)/$E$10)*прилож.2!$D$15</f>
        <v>297.36467403415611</v>
      </c>
      <c r="O24" s="45">
        <f>(($E$10-O10)/$E$10)*прилож.2!$D$15</f>
        <v>309.50042865725709</v>
      </c>
      <c r="P24" s="45">
        <f>(($E$10-P10)/$E$10)*прилож.2!$D$15</f>
        <v>383.43136382284689</v>
      </c>
      <c r="Q24" s="45">
        <f>(($E$10-Q10)/$E$10)*прилож.2!$D$15</f>
        <v>419.54933920768144</v>
      </c>
      <c r="R24" s="45">
        <f>(($E$10-R10)/$E$10)*прилож.2!$D$15</f>
        <v>453.45100878412262</v>
      </c>
      <c r="S24" s="2" t="s">
        <v>278</v>
      </c>
    </row>
    <row r="25" spans="1:19" ht="71.25" customHeight="1" thickBot="1" x14ac:dyDescent="0.35">
      <c r="A25" s="19" t="s">
        <v>32</v>
      </c>
      <c r="B25" s="5" t="s">
        <v>33</v>
      </c>
      <c r="C25" s="8" t="s">
        <v>22</v>
      </c>
      <c r="D25" s="8" t="s">
        <v>279</v>
      </c>
      <c r="E25" s="45">
        <f>E24*прилож.2!$D$23</f>
        <v>0</v>
      </c>
      <c r="F25" s="45">
        <f>F24*прилож.2!$D$23</f>
        <v>639.98255844651396</v>
      </c>
      <c r="G25" s="45">
        <f>G24*прилож.2!$D$23</f>
        <v>605.53070337819906</v>
      </c>
      <c r="H25" s="45">
        <f>H24*прилож.2!$D$23</f>
        <v>-1272.2780794839587</v>
      </c>
      <c r="I25" s="45">
        <f>I24*прилож.2!$D$23</f>
        <v>-119.80023229401768</v>
      </c>
      <c r="J25" s="45">
        <f>J24*прилож.2!$D$23</f>
        <v>860.33487403801564</v>
      </c>
      <c r="K25" s="45">
        <f>K24*прилож.2!$D$23</f>
        <v>1721.7838574937321</v>
      </c>
      <c r="L25" s="45">
        <f>L24*прилож.2!$D$23</f>
        <v>2433.1498568627849</v>
      </c>
      <c r="M25" s="45">
        <f>M24*прилож.2!$D$23</f>
        <v>3071.6254592481287</v>
      </c>
      <c r="N25" s="45">
        <f>N24*прилож.2!$D$23</f>
        <v>3645.690903658754</v>
      </c>
      <c r="O25" s="45">
        <f>O24*прилож.2!$D$23</f>
        <v>3794.4752553379717</v>
      </c>
      <c r="P25" s="45">
        <f>P24*прилож.2!$D$23</f>
        <v>4700.8685204681024</v>
      </c>
      <c r="Q25" s="45">
        <f>Q24*прилож.2!$D$23</f>
        <v>5143.6748986861739</v>
      </c>
      <c r="R25" s="45">
        <f>R24*прилож.2!$D$23</f>
        <v>5559.3093676933431</v>
      </c>
      <c r="S25" s="2" t="s">
        <v>34</v>
      </c>
    </row>
    <row r="26" spans="1:19" ht="122.25" customHeight="1" thickBot="1" x14ac:dyDescent="0.35">
      <c r="A26" s="19" t="s">
        <v>35</v>
      </c>
      <c r="B26" s="5" t="s">
        <v>280</v>
      </c>
      <c r="C26" s="8" t="s">
        <v>281</v>
      </c>
      <c r="D26" s="8" t="s">
        <v>36</v>
      </c>
      <c r="E26" s="45">
        <f>(($E$10-E10)/$E$10)*прилож.2!$D$16</f>
        <v>0</v>
      </c>
      <c r="F26" s="45">
        <f>(($E$10-F10)/$E$10)*прилож.2!$D$16</f>
        <v>1777.7522155287095</v>
      </c>
      <c r="G26" s="45">
        <f>(($E$10-G10)/$E$10)*прилож.2!$D$16</f>
        <v>1682.0513860788558</v>
      </c>
      <c r="H26" s="45">
        <f>(($E$10-H10)/$E$10)*прилож.2!$D$16</f>
        <v>-3534.1512744682818</v>
      </c>
      <c r="I26" s="45">
        <f>(($E$10-I10)/$E$10)*прилож.2!$D$16</f>
        <v>-332.78270723270532</v>
      </c>
      <c r="J26" s="45">
        <f>(($E$10-J10)/$E$10)*прилож.2!$D$16</f>
        <v>2389.8498611122995</v>
      </c>
      <c r="K26" s="45">
        <f>(($E$10-K10)/$E$10)*прилож.2!$D$16</f>
        <v>4782.7945104489327</v>
      </c>
      <c r="L26" s="45">
        <f>(($E$10-L10)/$E$10)*прилож.2!$D$16</f>
        <v>6758.8366146273374</v>
      </c>
      <c r="M26" s="45">
        <f>(($E$10-M10)/$E$10)*прилож.2!$D$16</f>
        <v>8532.4027872067636</v>
      </c>
      <c r="N26" s="45">
        <f>(($E$10-N10)/$E$10)*прилож.2!$D$16</f>
        <v>10127.049550919703</v>
      </c>
      <c r="O26" s="45">
        <f>(($E$10-O10)/$E$10)*прилож.2!$D$16</f>
        <v>10540.344737394444</v>
      </c>
      <c r="P26" s="45">
        <f>(($E$10-P10)/$E$10)*прилож.2!$D$16</f>
        <v>13058.136220863533</v>
      </c>
      <c r="Q26" s="45">
        <f>(($E$10-Q10)/$E$10)*прилож.2!$D$16</f>
        <v>14288.169773400119</v>
      </c>
      <c r="R26" s="45">
        <f>(($E$10-R10)/$E$10)*прилож.2!$D$16</f>
        <v>15442.724828652217</v>
      </c>
      <c r="S26" s="2" t="s">
        <v>282</v>
      </c>
    </row>
    <row r="27" spans="1:19" ht="87" customHeight="1" thickBot="1" x14ac:dyDescent="0.35">
      <c r="A27" s="19" t="s">
        <v>37</v>
      </c>
      <c r="B27" s="5" t="s">
        <v>283</v>
      </c>
      <c r="C27" s="8" t="s">
        <v>105</v>
      </c>
      <c r="D27" s="8" t="s">
        <v>284</v>
      </c>
      <c r="E27" s="8">
        <f>E26*прилож.2!D24</f>
        <v>0</v>
      </c>
      <c r="F27" s="8">
        <f>F26*прилож.2!E24</f>
        <v>3429070.6934890174</v>
      </c>
      <c r="G27" s="8">
        <f>G26*прилож.2!F24</f>
        <v>3772639.4128085445</v>
      </c>
      <c r="H27" s="8">
        <f>H26*прилож.2!G24</f>
        <v>-9857631.4423106555</v>
      </c>
      <c r="I27" s="8">
        <f>I26*прилож.2!H24</f>
        <v>-1105670.5447806634</v>
      </c>
      <c r="J27" s="8">
        <f>J26*прилож.2!I24</f>
        <v>8734184.2874071207</v>
      </c>
      <c r="K27" s="8">
        <f>K26*прилож.2!J24</f>
        <v>19227790.490906797</v>
      </c>
      <c r="L27" s="8">
        <f>L26*прилож.2!K24</f>
        <v>29889265.219035745</v>
      </c>
      <c r="M27" s="8">
        <f>M26*прилож.2!L24</f>
        <v>41505702.710311554</v>
      </c>
      <c r="N27" s="8">
        <f>N26*прилож.2!M24</f>
        <v>54189133.253502764</v>
      </c>
      <c r="O27" s="8">
        <f>O26*прилож.2!N24</f>
        <v>62040785.334645815</v>
      </c>
      <c r="P27" s="8">
        <f>P26*прилож.2!O24</f>
        <v>84546469.938327447</v>
      </c>
      <c r="Q27" s="8">
        <f>Q26*прилож.2!P24</f>
        <v>101761488.17973752</v>
      </c>
      <c r="R27" s="8">
        <f>R26*прилож.2!Q24</f>
        <v>120982939.12511007</v>
      </c>
      <c r="S27" s="2" t="s">
        <v>38</v>
      </c>
    </row>
    <row r="28" spans="1:19" ht="42.75" customHeight="1" thickBot="1" x14ac:dyDescent="0.35">
      <c r="A28" s="109" t="s">
        <v>39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1"/>
    </row>
    <row r="29" spans="1:19" ht="128.25" customHeight="1" thickBot="1" x14ac:dyDescent="0.35">
      <c r="A29" s="10" t="s">
        <v>285</v>
      </c>
      <c r="B29" s="5" t="s">
        <v>286</v>
      </c>
      <c r="C29" s="8" t="s">
        <v>287</v>
      </c>
      <c r="D29" s="8" t="s">
        <v>288</v>
      </c>
      <c r="E29" s="8">
        <v>0</v>
      </c>
      <c r="F29" s="47">
        <f>прилож.2!E29/прилож.2!E30</f>
        <v>7.8091570389388104E-2</v>
      </c>
      <c r="G29" s="47">
        <f>прилож.2!F29/прилож.2!F30</f>
        <v>0.10193602109499687</v>
      </c>
      <c r="H29" s="47">
        <f>прилож.2!G29/прилож.2!G30</f>
        <v>9.6555946731976122E-2</v>
      </c>
      <c r="I29" s="47">
        <f>прилож.2!H29/прилож.2!H30</f>
        <v>9.3667870920335558E-2</v>
      </c>
      <c r="J29" s="47">
        <f>прилож.2!I29/прилож.2!I30</f>
        <v>9.0866180838360025E-2</v>
      </c>
      <c r="K29" s="47">
        <f>прилож.2!J29/прилож.2!J30</f>
        <v>8.8148292564919156E-2</v>
      </c>
      <c r="L29" s="47">
        <f>прилож.2!K29/прилож.2!K30</f>
        <v>8.5511699468348995E-2</v>
      </c>
      <c r="M29" s="47">
        <f>прилож.2!L29/прилож.2!L30</f>
        <v>8.2953969894572738E-2</v>
      </c>
      <c r="N29" s="47">
        <f>прилож.2!M29/прилож.2!M30</f>
        <v>8.0472744924374853E-2</v>
      </c>
      <c r="O29" s="47">
        <f>прилож.2!N29/прилож.2!N30</f>
        <v>7.8065736197760194E-2</v>
      </c>
      <c r="P29" s="47">
        <f>прилож.2!O29/прилож.2!O30</f>
        <v>7.5730723803391228E-2</v>
      </c>
      <c r="Q29" s="47">
        <f>прилож.2!P29/прилож.2!P30</f>
        <v>7.3465554231156888E-2</v>
      </c>
      <c r="R29" s="47">
        <f>прилож.2!Q29/прилож.2!Q30</f>
        <v>7.1268138385984475E-2</v>
      </c>
      <c r="S29" s="8"/>
    </row>
    <row r="30" spans="1:19" ht="107.25" customHeight="1" thickBot="1" x14ac:dyDescent="0.35">
      <c r="A30" s="10" t="s">
        <v>289</v>
      </c>
      <c r="B30" s="5" t="s">
        <v>290</v>
      </c>
      <c r="C30" s="8" t="s">
        <v>287</v>
      </c>
      <c r="D30" s="8" t="s">
        <v>291</v>
      </c>
      <c r="E30" s="46">
        <f>прилож.2!D31/прилож.2!D32</f>
        <v>0.1144962684625233</v>
      </c>
      <c r="F30" s="46">
        <f>прилож.2!E31/прилож.2!E32</f>
        <v>0.11911213606226578</v>
      </c>
      <c r="G30" s="46">
        <f>прилож.2!F31/прилож.2!F32</f>
        <v>7.5432881878964506E-2</v>
      </c>
      <c r="H30" s="46">
        <f>прилож.2!G31/прилож.2!G32</f>
        <v>9.4234166035831443E-2</v>
      </c>
      <c r="I30" s="46">
        <f>прилож.2!H31/прилож.2!H32</f>
        <v>9.1407141054756488E-2</v>
      </c>
      <c r="J30" s="46">
        <f>прилож.2!I31/прилож.2!I32</f>
        <v>8.8664926823113804E-2</v>
      </c>
      <c r="K30" s="46">
        <f>прилож.2!J31/прилож.2!J32</f>
        <v>8.6004979018420372E-2</v>
      </c>
      <c r="L30" s="46">
        <f>прилож.2!K31/прилож.2!K32</f>
        <v>8.3424829647867765E-2</v>
      </c>
      <c r="M30" s="46">
        <f>прилож.2!L31/прилож.2!L32</f>
        <v>8.0922084758431739E-2</v>
      </c>
      <c r="N30" s="46">
        <f>прилож.2!M31/прилож.2!M32</f>
        <v>7.8494422215678802E-2</v>
      </c>
      <c r="O30" s="46">
        <f>прилож.2!N31/прилож.2!N32</f>
        <v>7.6139589549208436E-2</v>
      </c>
      <c r="P30" s="46">
        <f>прилож.2!O31/прилож.2!O32</f>
        <v>7.3855401862732178E-2</v>
      </c>
      <c r="Q30" s="46">
        <f>прилож.2!P31/прилож.2!P32</f>
        <v>7.1639739806850206E-2</v>
      </c>
      <c r="R30" s="46">
        <f>прилож.2!Q31/прилож.2!Q32</f>
        <v>6.9490547612644699E-2</v>
      </c>
      <c r="S30" s="8"/>
    </row>
    <row r="31" spans="1:19" ht="113.25" customHeight="1" thickBot="1" x14ac:dyDescent="0.35">
      <c r="A31" s="10" t="s">
        <v>292</v>
      </c>
      <c r="B31" s="5" t="s">
        <v>293</v>
      </c>
      <c r="C31" s="8" t="s">
        <v>287</v>
      </c>
      <c r="D31" s="8" t="s">
        <v>294</v>
      </c>
      <c r="E31" s="48">
        <v>0</v>
      </c>
      <c r="F31" s="48">
        <f t="shared" ref="F31:R31" si="0">G29-F29</f>
        <v>2.3844450705608769E-2</v>
      </c>
      <c r="G31" s="48">
        <f t="shared" si="0"/>
        <v>-5.3800743630207509E-3</v>
      </c>
      <c r="H31" s="48">
        <f t="shared" si="0"/>
        <v>-2.8880758116405642E-3</v>
      </c>
      <c r="I31" s="48">
        <f t="shared" si="0"/>
        <v>-2.801690081975533E-3</v>
      </c>
      <c r="J31" s="48">
        <f t="shared" si="0"/>
        <v>-2.7178882734408688E-3</v>
      </c>
      <c r="K31" s="48">
        <f t="shared" si="0"/>
        <v>-2.6365930965701612E-3</v>
      </c>
      <c r="L31" s="48">
        <f t="shared" si="0"/>
        <v>-2.5577295737762573E-3</v>
      </c>
      <c r="M31" s="48">
        <f t="shared" si="0"/>
        <v>-2.4812249701978845E-3</v>
      </c>
      <c r="N31" s="48">
        <f t="shared" si="0"/>
        <v>-2.4070087266146595E-3</v>
      </c>
      <c r="O31" s="48">
        <f t="shared" si="0"/>
        <v>-2.3350123943689655E-3</v>
      </c>
      <c r="P31" s="48">
        <f t="shared" si="0"/>
        <v>-2.2651695722343407E-3</v>
      </c>
      <c r="Q31" s="48">
        <f t="shared" si="0"/>
        <v>-2.1974158451724124E-3</v>
      </c>
      <c r="R31" s="48">
        <f t="shared" si="0"/>
        <v>-7.1268138385984475E-2</v>
      </c>
      <c r="S31" s="8" t="s">
        <v>295</v>
      </c>
    </row>
    <row r="32" spans="1:19" ht="128.25" customHeight="1" thickBot="1" x14ac:dyDescent="0.35">
      <c r="A32" s="10" t="s">
        <v>296</v>
      </c>
      <c r="B32" s="5" t="s">
        <v>297</v>
      </c>
      <c r="C32" s="8" t="s">
        <v>287</v>
      </c>
      <c r="D32" s="8" t="s">
        <v>298</v>
      </c>
      <c r="E32" s="49">
        <f>F30-E30</f>
        <v>4.6158675997424875E-3</v>
      </c>
      <c r="F32" s="49">
        <f t="shared" ref="F32:R32" si="1">G30-F30</f>
        <v>-4.3679254183301278E-2</v>
      </c>
      <c r="G32" s="49">
        <f t="shared" si="1"/>
        <v>1.8801284156866938E-2</v>
      </c>
      <c r="H32" s="49">
        <f t="shared" si="1"/>
        <v>-2.8270249810749548E-3</v>
      </c>
      <c r="I32" s="49">
        <f t="shared" si="1"/>
        <v>-2.742214231642684E-3</v>
      </c>
      <c r="J32" s="49">
        <f t="shared" si="1"/>
        <v>-2.6599478046934327E-3</v>
      </c>
      <c r="K32" s="49">
        <f t="shared" si="1"/>
        <v>-2.5801493705526063E-3</v>
      </c>
      <c r="L32" s="49">
        <f t="shared" si="1"/>
        <v>-2.502744889436026E-3</v>
      </c>
      <c r="M32" s="49">
        <f t="shared" si="1"/>
        <v>-2.4276625427529369E-3</v>
      </c>
      <c r="N32" s="49">
        <f t="shared" si="1"/>
        <v>-2.3548326664703662E-3</v>
      </c>
      <c r="O32" s="49">
        <f t="shared" si="1"/>
        <v>-2.2841876864762578E-3</v>
      </c>
      <c r="P32" s="49">
        <f t="shared" si="1"/>
        <v>-2.2156620558819728E-3</v>
      </c>
      <c r="Q32" s="49">
        <f t="shared" si="1"/>
        <v>-2.149192194205507E-3</v>
      </c>
      <c r="R32" s="49">
        <f t="shared" si="1"/>
        <v>-6.9490547612644699E-2</v>
      </c>
      <c r="S32" s="8" t="s">
        <v>295</v>
      </c>
    </row>
    <row r="33" spans="1:19" ht="148.5" customHeight="1" thickBot="1" x14ac:dyDescent="0.35">
      <c r="A33" s="10" t="s">
        <v>299</v>
      </c>
      <c r="B33" s="5" t="s">
        <v>300</v>
      </c>
      <c r="C33" s="8" t="s">
        <v>301</v>
      </c>
      <c r="D33" s="8" t="s">
        <v>302</v>
      </c>
      <c r="E33" s="8">
        <v>0</v>
      </c>
      <c r="F33" s="47">
        <f t="shared" ref="F33:R33" si="2">F30/F29</f>
        <v>1.5252880108356994</v>
      </c>
      <c r="G33" s="47">
        <f t="shared" si="2"/>
        <v>0.74000221971256475</v>
      </c>
      <c r="H33" s="47">
        <f t="shared" si="2"/>
        <v>0.97595403727344132</v>
      </c>
      <c r="I33" s="47">
        <f t="shared" si="2"/>
        <v>0.97586440426833421</v>
      </c>
      <c r="J33" s="47">
        <f t="shared" si="2"/>
        <v>0.97577477126322731</v>
      </c>
      <c r="K33" s="47">
        <f t="shared" si="2"/>
        <v>0.9756851382581202</v>
      </c>
      <c r="L33" s="47">
        <f t="shared" si="2"/>
        <v>0.97559550525301331</v>
      </c>
      <c r="M33" s="47">
        <f t="shared" si="2"/>
        <v>0.9755058722479063</v>
      </c>
      <c r="N33" s="47">
        <f t="shared" si="2"/>
        <v>0.97541623924279952</v>
      </c>
      <c r="O33" s="47">
        <f t="shared" si="2"/>
        <v>0.97532660623769252</v>
      </c>
      <c r="P33" s="47">
        <f t="shared" si="2"/>
        <v>0.97523697323258551</v>
      </c>
      <c r="Q33" s="47">
        <f t="shared" si="2"/>
        <v>0.97514734022747829</v>
      </c>
      <c r="R33" s="47">
        <f t="shared" si="2"/>
        <v>0.97505770722237139</v>
      </c>
      <c r="S33" s="8"/>
    </row>
    <row r="34" spans="1:19" ht="113.25" customHeight="1" thickBot="1" x14ac:dyDescent="0.35">
      <c r="A34" s="10" t="s">
        <v>303</v>
      </c>
      <c r="B34" s="5" t="s">
        <v>304</v>
      </c>
      <c r="C34" s="8" t="s">
        <v>305</v>
      </c>
      <c r="D34" s="8" t="s">
        <v>306</v>
      </c>
      <c r="E34" s="47">
        <f>прилож.2!D33/прилож.2!D34</f>
        <v>1.3807482462977396</v>
      </c>
      <c r="F34" s="47">
        <f>прилож.2!E33/прилож.2!E34</f>
        <v>1.2622222222222221</v>
      </c>
      <c r="G34" s="47">
        <f>прилож.2!F33/прилож.2!F34</f>
        <v>1.1759811616954474</v>
      </c>
      <c r="H34" s="47">
        <f>прилож.2!G33/прилож.2!G34</f>
        <v>4.0936474325039702</v>
      </c>
      <c r="I34" s="47">
        <f>прилож.2!H33/прилож.2!H34</f>
        <v>4.0667546174142482</v>
      </c>
      <c r="J34" s="47">
        <f>прилож.2!I33/прилож.2!I34</f>
        <v>4.088104089219331</v>
      </c>
      <c r="K34" s="47">
        <f>прилож.2!J33/прилож.2!J34</f>
        <v>4.0650557620817844</v>
      </c>
      <c r="L34" s="47">
        <f>прилож.2!K33/прилож.2!K34</f>
        <v>3.8197026022304832</v>
      </c>
      <c r="M34" s="47">
        <f>прилож.2!L33/прилож.2!L34</f>
        <v>4.0215613382899624</v>
      </c>
      <c r="N34" s="47">
        <f>прилож.2!M33/прилож.2!M34</f>
        <v>4.0003717472118963</v>
      </c>
      <c r="O34" s="47">
        <f>прилож.2!N33/прилож.2!N34</f>
        <v>3.9802973977695166</v>
      </c>
      <c r="P34" s="47">
        <f>прилож.2!O33/прилож.2!O34</f>
        <v>3.9609665427509295</v>
      </c>
      <c r="Q34" s="47">
        <f>прилож.2!P33/прилож.2!P34</f>
        <v>3.9609665427509295</v>
      </c>
      <c r="R34" s="47">
        <f>прилож.2!Q33/прилож.2!Q34</f>
        <v>3.9234200743494423</v>
      </c>
      <c r="S34" s="8"/>
    </row>
    <row r="35" spans="1:19" ht="139.5" customHeight="1" thickBot="1" x14ac:dyDescent="0.35">
      <c r="A35" s="10" t="s">
        <v>41</v>
      </c>
      <c r="B35" s="5" t="s">
        <v>307</v>
      </c>
      <c r="C35" s="8" t="s">
        <v>305</v>
      </c>
      <c r="D35" s="8" t="s">
        <v>308</v>
      </c>
      <c r="E35" s="46">
        <f>прилож.2!D35/прилож.2!D36</f>
        <v>8.830691399662733</v>
      </c>
      <c r="F35" s="46">
        <f>прилож.2!E35/прилож.2!E36</f>
        <v>8.4064730290456424</v>
      </c>
      <c r="G35" s="46">
        <f>прилож.2!F35/прилож.2!F36</f>
        <v>8.3385922330097095</v>
      </c>
      <c r="H35" s="46">
        <f>прилож.2!G35/прилож.2!G36</f>
        <v>9.1911306042884995</v>
      </c>
      <c r="I35" s="46">
        <f>прилож.2!H35/прилож.2!H36</f>
        <v>3.4320987654320989</v>
      </c>
      <c r="J35" s="46">
        <f>прилож.2!I35/прилож.2!I36</f>
        <v>2.6363636363636362</v>
      </c>
      <c r="K35" s="46">
        <f>прилож.2!J35/прилож.2!J36</f>
        <v>2.6363636363636362</v>
      </c>
      <c r="L35" s="46">
        <f>прилож.2!K35/прилож.2!K36</f>
        <v>2.6363636363636362</v>
      </c>
      <c r="M35" s="46">
        <f>прилож.2!L35/прилож.2!L36</f>
        <v>2.6363636363636362</v>
      </c>
      <c r="N35" s="46">
        <f>прилож.2!M35/прилож.2!M36</f>
        <v>2.6363636363636362</v>
      </c>
      <c r="O35" s="46">
        <f>прилож.2!N35/прилож.2!N36</f>
        <v>2.6363636363636362</v>
      </c>
      <c r="P35" s="46">
        <f>прилож.2!O35/прилож.2!O36</f>
        <v>2.6363636363636362</v>
      </c>
      <c r="Q35" s="46">
        <f>прилож.2!P35/прилож.2!P36</f>
        <v>2.6363636363636362</v>
      </c>
      <c r="R35" s="46">
        <f>прилож.2!Q35/прилож.2!Q36</f>
        <v>2.6363636363636362</v>
      </c>
      <c r="S35" s="8"/>
    </row>
    <row r="36" spans="1:19" ht="117" customHeight="1" thickBot="1" x14ac:dyDescent="0.35">
      <c r="A36" s="10" t="s">
        <v>309</v>
      </c>
      <c r="B36" s="5" t="s">
        <v>310</v>
      </c>
      <c r="C36" s="8" t="s">
        <v>305</v>
      </c>
      <c r="D36" s="8" t="s">
        <v>311</v>
      </c>
      <c r="E36" s="47">
        <f>F34-E34</f>
        <v>-0.11852602407551749</v>
      </c>
      <c r="F36" s="47">
        <f t="shared" ref="F36:R36" si="3">G34-F34</f>
        <v>-8.6241060526774715E-2</v>
      </c>
      <c r="G36" s="47">
        <f t="shared" si="3"/>
        <v>2.9176662708085228</v>
      </c>
      <c r="H36" s="47">
        <f t="shared" si="3"/>
        <v>-2.6892815089722077E-2</v>
      </c>
      <c r="I36" s="47">
        <f t="shared" si="3"/>
        <v>2.1349471805082842E-2</v>
      </c>
      <c r="J36" s="47">
        <f t="shared" si="3"/>
        <v>-2.3048327137546565E-2</v>
      </c>
      <c r="K36" s="47">
        <f t="shared" si="3"/>
        <v>-0.24535315985130124</v>
      </c>
      <c r="L36" s="47">
        <f t="shared" si="3"/>
        <v>0.20185873605947924</v>
      </c>
      <c r="M36" s="47">
        <f t="shared" si="3"/>
        <v>-2.1189591078066172E-2</v>
      </c>
      <c r="N36" s="47">
        <f t="shared" si="3"/>
        <v>-2.0074349442379624E-2</v>
      </c>
      <c r="O36" s="47">
        <f t="shared" si="3"/>
        <v>-1.9330855018587112E-2</v>
      </c>
      <c r="P36" s="47">
        <f t="shared" si="3"/>
        <v>0</v>
      </c>
      <c r="Q36" s="47">
        <f t="shared" si="3"/>
        <v>-3.7546468401487232E-2</v>
      </c>
      <c r="R36" s="47">
        <f t="shared" si="3"/>
        <v>-3.9234200743494423</v>
      </c>
      <c r="S36" s="8" t="s">
        <v>295</v>
      </c>
    </row>
    <row r="37" spans="1:19" ht="117" customHeight="1" thickBot="1" x14ac:dyDescent="0.35">
      <c r="A37" s="10" t="s">
        <v>312</v>
      </c>
      <c r="B37" s="5" t="s">
        <v>313</v>
      </c>
      <c r="C37" s="8" t="s">
        <v>305</v>
      </c>
      <c r="D37" s="8" t="s">
        <v>314</v>
      </c>
      <c r="E37" s="47">
        <f>F35-E35</f>
        <v>-0.42421837061709056</v>
      </c>
      <c r="F37" s="47">
        <f t="shared" ref="F37:R37" si="4">G35-F35</f>
        <v>-6.7880796035932889E-2</v>
      </c>
      <c r="G37" s="47">
        <f t="shared" si="4"/>
        <v>0.85253837127878995</v>
      </c>
      <c r="H37" s="47">
        <f t="shared" si="4"/>
        <v>-5.7590318388564006</v>
      </c>
      <c r="I37" s="47">
        <f t="shared" si="4"/>
        <v>-0.79573512906846267</v>
      </c>
      <c r="J37" s="47">
        <f t="shared" si="4"/>
        <v>0</v>
      </c>
      <c r="K37" s="47">
        <f t="shared" si="4"/>
        <v>0</v>
      </c>
      <c r="L37" s="47">
        <f t="shared" si="4"/>
        <v>0</v>
      </c>
      <c r="M37" s="47">
        <f t="shared" si="4"/>
        <v>0</v>
      </c>
      <c r="N37" s="47">
        <f t="shared" si="4"/>
        <v>0</v>
      </c>
      <c r="O37" s="47">
        <f t="shared" si="4"/>
        <v>0</v>
      </c>
      <c r="P37" s="47">
        <f t="shared" si="4"/>
        <v>0</v>
      </c>
      <c r="Q37" s="47">
        <f t="shared" si="4"/>
        <v>0</v>
      </c>
      <c r="R37" s="47">
        <f t="shared" si="4"/>
        <v>-2.6363636363636362</v>
      </c>
      <c r="S37" s="8" t="s">
        <v>295</v>
      </c>
    </row>
    <row r="38" spans="1:19" ht="174.75" customHeight="1" thickBot="1" x14ac:dyDescent="0.35">
      <c r="A38" s="10" t="s">
        <v>315</v>
      </c>
      <c r="B38" s="5" t="s">
        <v>316</v>
      </c>
      <c r="C38" s="8" t="s">
        <v>301</v>
      </c>
      <c r="D38" s="8" t="s">
        <v>317</v>
      </c>
      <c r="E38" s="47">
        <f>E37/E36</f>
        <v>3.5791158433425956</v>
      </c>
      <c r="F38" s="47">
        <f t="shared" ref="F38:R38" si="5">F37/F36</f>
        <v>0.78710530252417721</v>
      </c>
      <c r="G38" s="47">
        <f t="shared" si="5"/>
        <v>0.29219872738993574</v>
      </c>
      <c r="H38" s="47">
        <f t="shared" si="5"/>
        <v>214.14760112106646</v>
      </c>
      <c r="I38" s="47">
        <f t="shared" si="5"/>
        <v>-37.271888332104567</v>
      </c>
      <c r="J38" s="47">
        <f t="shared" si="5"/>
        <v>0</v>
      </c>
      <c r="K38" s="47">
        <f t="shared" si="5"/>
        <v>0</v>
      </c>
      <c r="L38" s="47">
        <f t="shared" si="5"/>
        <v>0</v>
      </c>
      <c r="M38" s="47">
        <f t="shared" si="5"/>
        <v>0</v>
      </c>
      <c r="N38" s="47">
        <f t="shared" si="5"/>
        <v>0</v>
      </c>
      <c r="O38" s="47">
        <f t="shared" si="5"/>
        <v>0</v>
      </c>
      <c r="P38" s="47" t="e">
        <f t="shared" si="5"/>
        <v>#DIV/0!</v>
      </c>
      <c r="Q38" s="47">
        <f t="shared" si="5"/>
        <v>0</v>
      </c>
      <c r="R38" s="47">
        <f t="shared" si="5"/>
        <v>0.67195548434888963</v>
      </c>
      <c r="S38" s="8"/>
    </row>
    <row r="39" spans="1:19" ht="96" customHeight="1" thickBot="1" x14ac:dyDescent="0.35">
      <c r="A39" s="10" t="s">
        <v>318</v>
      </c>
      <c r="B39" s="5" t="s">
        <v>319</v>
      </c>
      <c r="C39" s="8" t="s">
        <v>320</v>
      </c>
      <c r="D39" s="8" t="s">
        <v>321</v>
      </c>
      <c r="E39" s="47">
        <f>прилож.2!D37/прилож.2!D38</f>
        <v>113.22891757822437</v>
      </c>
      <c r="F39" s="47">
        <f>прилож.2!E37/прилож.2!E38</f>
        <v>122.77454846095141</v>
      </c>
      <c r="G39" s="47">
        <f>прилож.2!F37/прилож.2!F38</f>
        <v>141.43003044912459</v>
      </c>
      <c r="H39" s="47">
        <f>прилож.2!G37/прилож.2!G38</f>
        <v>153.96417998815866</v>
      </c>
      <c r="I39" s="47">
        <f>прилож.2!H37/прилож.2!H38</f>
        <v>149.51762573440561</v>
      </c>
      <c r="J39" s="47">
        <f>прилож.2!I37/прилож.2!I38</f>
        <v>144.91585565143171</v>
      </c>
      <c r="K39" s="47">
        <f>прилож.2!J37/прилож.2!J38</f>
        <v>140.56838029415132</v>
      </c>
      <c r="L39" s="47">
        <f>прилож.2!K37/прилож.2!K38</f>
        <v>136.35132659540142</v>
      </c>
      <c r="M39" s="47">
        <f>прилож.2!L37/прилож.2!L38</f>
        <v>132.2607912733026</v>
      </c>
      <c r="N39" s="47">
        <f>прилож.2!M37/прилож.2!M38</f>
        <v>128.29296472474056</v>
      </c>
      <c r="O39" s="47">
        <f>прилож.2!N37/прилож.2!N38</f>
        <v>124.44417266037284</v>
      </c>
      <c r="P39" s="47">
        <f>прилож.2!O37/прилож.2!O38</f>
        <v>120.71084487837373</v>
      </c>
      <c r="Q39" s="47">
        <f>прилож.2!P37/прилож.2!P38</f>
        <v>117.08952567318602</v>
      </c>
      <c r="R39" s="47">
        <f>прилож.2!Q37/прилож.2!Q38</f>
        <v>113.57694669678266</v>
      </c>
      <c r="S39" s="8"/>
    </row>
    <row r="40" spans="1:19" ht="112.5" customHeight="1" thickBot="1" x14ac:dyDescent="0.35">
      <c r="A40" s="10" t="s">
        <v>322</v>
      </c>
      <c r="B40" s="5" t="s">
        <v>323</v>
      </c>
      <c r="C40" s="8" t="s">
        <v>320</v>
      </c>
      <c r="D40" s="8" t="s">
        <v>324</v>
      </c>
      <c r="E40" s="47">
        <f>прилож.2!D39/прилож.2!D40</f>
        <v>115.96298438403701</v>
      </c>
      <c r="F40" s="47">
        <f>прилож.2!E39/прилож.2!E40</f>
        <v>120.72874493927125</v>
      </c>
      <c r="G40" s="47">
        <f>прилож.2!F39/прилож.2!F40</f>
        <v>141.87911349899261</v>
      </c>
      <c r="H40" s="47">
        <f>прилож.2!G39/прилож.2!G40</f>
        <v>157.45869711215582</v>
      </c>
      <c r="I40" s="47">
        <f>прилож.2!H39/прилож.2!H40</f>
        <v>149.35064935064935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/>
    </row>
    <row r="41" spans="1:19" ht="90" customHeight="1" thickBot="1" x14ac:dyDescent="0.35">
      <c r="A41" s="10" t="s">
        <v>325</v>
      </c>
      <c r="B41" s="5" t="s">
        <v>326</v>
      </c>
      <c r="C41" s="8" t="s">
        <v>320</v>
      </c>
      <c r="D41" s="8" t="s">
        <v>327</v>
      </c>
      <c r="E41" s="47">
        <f>F39-E39</f>
        <v>9.5456308827270391</v>
      </c>
      <c r="F41" s="47">
        <f t="shared" ref="F41:R41" si="6">G39-F39</f>
        <v>18.655481988173179</v>
      </c>
      <c r="G41" s="47">
        <f t="shared" si="6"/>
        <v>12.534149539034075</v>
      </c>
      <c r="H41" s="47">
        <f t="shared" si="6"/>
        <v>-4.4465542537530496</v>
      </c>
      <c r="I41" s="47">
        <f t="shared" si="6"/>
        <v>-4.6017700829738999</v>
      </c>
      <c r="J41" s="47">
        <f t="shared" si="6"/>
        <v>-4.3474753572803877</v>
      </c>
      <c r="K41" s="47">
        <f t="shared" si="6"/>
        <v>-4.2170536987499077</v>
      </c>
      <c r="L41" s="47">
        <f t="shared" si="6"/>
        <v>-4.0905353220988161</v>
      </c>
      <c r="M41" s="47">
        <f t="shared" si="6"/>
        <v>-3.9678265485620443</v>
      </c>
      <c r="N41" s="47">
        <f t="shared" si="6"/>
        <v>-3.8487920643677143</v>
      </c>
      <c r="O41" s="47">
        <f t="shared" si="6"/>
        <v>-3.7333277819991082</v>
      </c>
      <c r="P41" s="47">
        <f t="shared" si="6"/>
        <v>-3.6213192051877172</v>
      </c>
      <c r="Q41" s="47">
        <f t="shared" si="6"/>
        <v>-3.5125789764033613</v>
      </c>
      <c r="R41" s="47">
        <f t="shared" si="6"/>
        <v>-113.57694669678266</v>
      </c>
      <c r="S41" s="8" t="s">
        <v>295</v>
      </c>
    </row>
    <row r="42" spans="1:19" ht="111" customHeight="1" thickBot="1" x14ac:dyDescent="0.35">
      <c r="A42" s="10" t="s">
        <v>328</v>
      </c>
      <c r="B42" s="5" t="s">
        <v>329</v>
      </c>
      <c r="C42" s="8" t="s">
        <v>320</v>
      </c>
      <c r="D42" s="8" t="s">
        <v>330</v>
      </c>
      <c r="E42" s="47">
        <f>F40-E40</f>
        <v>4.7657605552342375</v>
      </c>
      <c r="F42" s="47">
        <f t="shared" ref="F42:R42" si="7">G40-F40</f>
        <v>21.150368559721358</v>
      </c>
      <c r="G42" s="47">
        <f t="shared" si="7"/>
        <v>15.579583613163209</v>
      </c>
      <c r="H42" s="47">
        <f t="shared" si="7"/>
        <v>-8.1080477615064694</v>
      </c>
      <c r="I42" s="47">
        <f t="shared" si="7"/>
        <v>-149.35064935064935</v>
      </c>
      <c r="J42" s="47">
        <f t="shared" si="7"/>
        <v>0</v>
      </c>
      <c r="K42" s="47">
        <f t="shared" si="7"/>
        <v>0</v>
      </c>
      <c r="L42" s="47">
        <f t="shared" si="7"/>
        <v>0</v>
      </c>
      <c r="M42" s="47">
        <f t="shared" si="7"/>
        <v>0</v>
      </c>
      <c r="N42" s="47">
        <f t="shared" si="7"/>
        <v>0</v>
      </c>
      <c r="O42" s="47">
        <v>0</v>
      </c>
      <c r="P42" s="47">
        <v>0</v>
      </c>
      <c r="Q42" s="47">
        <v>0</v>
      </c>
      <c r="R42" s="47">
        <f t="shared" si="7"/>
        <v>0</v>
      </c>
      <c r="S42" s="8" t="s">
        <v>295</v>
      </c>
    </row>
    <row r="43" spans="1:19" ht="175.5" customHeight="1" thickBot="1" x14ac:dyDescent="0.35">
      <c r="A43" s="10" t="s">
        <v>331</v>
      </c>
      <c r="B43" s="5" t="s">
        <v>332</v>
      </c>
      <c r="C43" s="8" t="s">
        <v>301</v>
      </c>
      <c r="D43" s="8" t="s">
        <v>333</v>
      </c>
      <c r="E43" s="47">
        <f>E42/E41</f>
        <v>0.49926093034436853</v>
      </c>
      <c r="F43" s="47">
        <f t="shared" ref="F43:R43" si="8">F42/F41</f>
        <v>1.1337347688539934</v>
      </c>
      <c r="G43" s="47">
        <f t="shared" si="8"/>
        <v>1.2429709382870364</v>
      </c>
      <c r="H43" s="47">
        <f t="shared" si="8"/>
        <v>1.823445143992787</v>
      </c>
      <c r="I43" s="8">
        <f t="shared" si="8"/>
        <v>32.455043745716928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  <c r="P43" s="8">
        <f t="shared" si="8"/>
        <v>0</v>
      </c>
      <c r="Q43" s="8">
        <f t="shared" si="8"/>
        <v>0</v>
      </c>
      <c r="R43" s="8">
        <f t="shared" si="8"/>
        <v>0</v>
      </c>
      <c r="S43" s="8"/>
    </row>
    <row r="44" spans="1:19" ht="150.75" customHeight="1" thickBot="1" x14ac:dyDescent="0.35">
      <c r="A44" s="10" t="s">
        <v>334</v>
      </c>
      <c r="B44" s="5" t="s">
        <v>335</v>
      </c>
      <c r="C44" s="8" t="s">
        <v>8</v>
      </c>
      <c r="D44" s="8" t="s">
        <v>543</v>
      </c>
      <c r="E44" s="8">
        <f>прилож.2!D37/(прилож.2!D37+прилож.2!D39)*100</f>
        <v>98.157671863257164</v>
      </c>
      <c r="F44" s="8">
        <f>прилож.2!E37/(прилож.2!E37+прилож.2!E39)*100</f>
        <v>98.229784098790162</v>
      </c>
      <c r="G44" s="8">
        <f>прилож.2!F37/(прилож.2!F37+прилож.2!F39)*100</f>
        <v>98.445292103280806</v>
      </c>
      <c r="H44" s="8">
        <f>прилож.2!G37/(прилож.2!G37+прилож.2!G39)*100</f>
        <v>98.415517087107631</v>
      </c>
      <c r="I44" s="8">
        <f>прилож.2!H37/(прилож.2!H37+прилож.2!H39)*100</f>
        <v>99.919942046395462</v>
      </c>
      <c r="J44" s="8">
        <f>прилож.2!I37/(прилож.2!I37+прилож.2!I39)*100</f>
        <v>100</v>
      </c>
      <c r="K44" s="8">
        <f>прилож.2!J37/(прилож.2!J37+прилож.2!J39)*100</f>
        <v>100</v>
      </c>
      <c r="L44" s="8">
        <f>прилож.2!K37/(прилож.2!K37+прилож.2!K39)*100</f>
        <v>100</v>
      </c>
      <c r="M44" s="8">
        <f>прилож.2!L37/(прилож.2!L37+прилож.2!L39)*100</f>
        <v>100</v>
      </c>
      <c r="N44" s="8">
        <f>прилож.2!M37/(прилож.2!M37+прилож.2!M39)*100</f>
        <v>100</v>
      </c>
      <c r="O44" s="8">
        <f>прилож.2!N37/(прилож.2!N37+прилож.2!N39)*100</f>
        <v>100</v>
      </c>
      <c r="P44" s="8">
        <f>прилож.2!O37/(прилож.2!O37+прилож.2!O39)*100</f>
        <v>100</v>
      </c>
      <c r="Q44" s="8">
        <f>прилож.2!P37/(прилож.2!P37+прилож.2!P39)*100</f>
        <v>100</v>
      </c>
      <c r="R44" s="8">
        <f>прилож.2!Q37/(прилож.2!Q37+прилож.2!Q39)*100</f>
        <v>100</v>
      </c>
      <c r="S44" s="8"/>
    </row>
    <row r="45" spans="1:19" ht="138" customHeight="1" thickBot="1" x14ac:dyDescent="0.35">
      <c r="A45" s="10" t="s">
        <v>336</v>
      </c>
      <c r="B45" s="5" t="s">
        <v>337</v>
      </c>
      <c r="C45" s="8" t="s">
        <v>8</v>
      </c>
      <c r="D45" s="8" t="s">
        <v>338</v>
      </c>
      <c r="E45" s="45">
        <f>прилож.2!D29/(прилож.2!D29+прилож.2!D31)*100</f>
        <v>0</v>
      </c>
      <c r="F45" s="45">
        <f>прилож.2!E29/(прилож.2!E29+прилож.2!E31)*100</f>
        <v>6.6003616636528024</v>
      </c>
      <c r="G45" s="45">
        <f>прилож.2!F29/(прилож.2!F29+прилож.2!F31)*100</f>
        <v>19.255472538995935</v>
      </c>
      <c r="H45" s="45">
        <f>прилож.2!G29/(прилож.2!G29+прилож.2!G31)*100</f>
        <v>34.548481794680804</v>
      </c>
      <c r="I45" s="45">
        <f>прилож.2!H29/(прилож.2!H29+прилож.2!H31)*100</f>
        <v>34.548481794680804</v>
      </c>
      <c r="J45" s="45">
        <f>прилож.2!I29/(прилож.2!I29+прилож.2!I31)*100</f>
        <v>34.548481794680804</v>
      </c>
      <c r="K45" s="45">
        <f>прилож.2!J29/(прилож.2!J29+прилож.2!J31)*100</f>
        <v>34.548481794680811</v>
      </c>
      <c r="L45" s="45">
        <f>прилож.2!K29/(прилож.2!K29+прилож.2!K31)*100</f>
        <v>34.548481794680804</v>
      </c>
      <c r="M45" s="45">
        <f>прилож.2!L29/(прилож.2!L29+прилож.2!L31)*100</f>
        <v>34.548481794680804</v>
      </c>
      <c r="N45" s="45">
        <f>прилож.2!M29/(прилож.2!M29+прилож.2!M31)*100</f>
        <v>34.548481794680804</v>
      </c>
      <c r="O45" s="45">
        <f>прилож.2!N29/(прилож.2!N29+прилож.2!N31)*100</f>
        <v>34.548481794680804</v>
      </c>
      <c r="P45" s="45">
        <f>прилож.2!O29/(прилож.2!O29+прилож.2!O31)*100</f>
        <v>34.548481794680804</v>
      </c>
      <c r="Q45" s="45">
        <f>прилож.2!P29/(прилож.2!P29+прилож.2!P31)*100</f>
        <v>34.548481794680811</v>
      </c>
      <c r="R45" s="45">
        <f>прилож.2!Q29/(прилож.2!Q29+прилож.2!Q31)*100</f>
        <v>34.548481794680804</v>
      </c>
      <c r="S45" s="8"/>
    </row>
    <row r="46" spans="1:19" ht="124.5" customHeight="1" thickBot="1" x14ac:dyDescent="0.35">
      <c r="A46" s="10" t="s">
        <v>339</v>
      </c>
      <c r="B46" s="5" t="s">
        <v>340</v>
      </c>
      <c r="C46" s="8" t="s">
        <v>8</v>
      </c>
      <c r="D46" s="8" t="s">
        <v>341</v>
      </c>
      <c r="E46" s="45">
        <f>прилож.2!D33/(прилож.2!D33+прилож.2!D35)*100</f>
        <v>14.467483890989572</v>
      </c>
      <c r="F46" s="45">
        <f>прилож.2!E33/(прилож.2!E33+прилож.2!E35)*100</f>
        <v>13.148824528010699</v>
      </c>
      <c r="G46" s="45">
        <f>прилож.2!F33/(прилож.2!F33+прилож.2!F35)*100</f>
        <v>12.691555058578363</v>
      </c>
      <c r="H46" s="45">
        <f>прилож.2!G33/(прилож.2!G33+прилож.2!G35)*100</f>
        <v>45.055642952863714</v>
      </c>
      <c r="I46" s="45">
        <f>прилож.2!H33/(прилож.2!H33+прилож.2!H35)*100</f>
        <v>97.488050166710337</v>
      </c>
      <c r="J46" s="45">
        <f>прилож.2!I33/(прилож.2!I33+прилож.2!I35)*100</f>
        <v>98.956177449833532</v>
      </c>
      <c r="K46" s="45">
        <f>прилож.2!J33/(прилож.2!J33+прилож.2!J35)*100</f>
        <v>98.950321237897015</v>
      </c>
      <c r="L46" s="45">
        <f>прилож.2!K33/(прилож.2!K33+прилож.2!K35)*100</f>
        <v>98.883649311904534</v>
      </c>
      <c r="M46" s="45">
        <f>прилож.2!L33/(прилож.2!L33+прилож.2!L35)*100</f>
        <v>98.939089079934149</v>
      </c>
      <c r="N46" s="45">
        <f>прилож.2!M33/(прилож.2!M33+прилож.2!M35)*100</f>
        <v>98.933529465845353</v>
      </c>
      <c r="O46" s="45">
        <f>прилож.2!N33/(прилож.2!N33+прилож.2!N35)*100</f>
        <v>98.928208444978281</v>
      </c>
      <c r="P46" s="45">
        <f>прилож.2!O33/(прилож.2!O33+прилож.2!O35)*100</f>
        <v>98.923034072973721</v>
      </c>
      <c r="Q46" s="45">
        <f>прилож.2!P33/(прилож.2!P33+прилож.2!P35)*100</f>
        <v>98.923034072973721</v>
      </c>
      <c r="R46" s="45">
        <f>прилож.2!Q33/(прилож.2!Q33+прилож.2!Q35)*100</f>
        <v>98.912839737582004</v>
      </c>
      <c r="S46" s="8"/>
    </row>
    <row r="47" spans="1:19" ht="148.5" customHeight="1" thickBot="1" x14ac:dyDescent="0.35">
      <c r="A47" s="10" t="s">
        <v>342</v>
      </c>
      <c r="B47" s="5" t="s">
        <v>343</v>
      </c>
      <c r="C47" s="8" t="s">
        <v>301</v>
      </c>
      <c r="D47" s="8" t="s">
        <v>344</v>
      </c>
      <c r="E47" s="8">
        <f>прилож.2!D42/прилож.2!D41*100</f>
        <v>100</v>
      </c>
      <c r="F47" s="8">
        <f>прилож.2!E42/прилож.2!E41*100</f>
        <v>100</v>
      </c>
      <c r="G47" s="8">
        <f>прилож.2!F42/прилож.2!F41*100</f>
        <v>100</v>
      </c>
      <c r="H47" s="8">
        <f>прилож.2!G42/прилож.2!G41*100</f>
        <v>100</v>
      </c>
      <c r="I47" s="8">
        <f>прилож.2!H42/прилож.2!H41*100</f>
        <v>100</v>
      </c>
      <c r="J47" s="8">
        <f>прилож.2!I42/прилож.2!I41*100</f>
        <v>100</v>
      </c>
      <c r="K47" s="8">
        <f>прилож.2!J42/прилож.2!J41*100</f>
        <v>100</v>
      </c>
      <c r="L47" s="8">
        <f>прилож.2!K42/прилож.2!K41*100</f>
        <v>100</v>
      </c>
      <c r="M47" s="8">
        <f>прилож.2!L42/прилож.2!L41*100</f>
        <v>100</v>
      </c>
      <c r="N47" s="8">
        <f>прилож.2!M42/прилож.2!M41*100</f>
        <v>100</v>
      </c>
      <c r="O47" s="8">
        <f>прилож.2!N42/прилож.2!N41*100</f>
        <v>100</v>
      </c>
      <c r="P47" s="8">
        <f>прилож.2!O42/прилож.2!O41*100</f>
        <v>100</v>
      </c>
      <c r="Q47" s="8">
        <f>прилож.2!P42/прилож.2!P41*100</f>
        <v>100</v>
      </c>
      <c r="R47" s="8">
        <f>прилож.2!Q42/прилож.2!Q41*100</f>
        <v>100</v>
      </c>
      <c r="S47" s="8"/>
    </row>
    <row r="48" spans="1:19" ht="81" customHeight="1" thickBot="1" x14ac:dyDescent="0.35">
      <c r="A48" s="10" t="s">
        <v>345</v>
      </c>
      <c r="B48" s="5" t="s">
        <v>346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ht="66" customHeight="1" thickBot="1" x14ac:dyDescent="0.35">
      <c r="A49" s="10" t="s">
        <v>347</v>
      </c>
      <c r="B49" s="5" t="s">
        <v>348</v>
      </c>
      <c r="C49" s="8" t="s">
        <v>8</v>
      </c>
      <c r="D49" s="8" t="s">
        <v>349</v>
      </c>
      <c r="E49" s="47">
        <f>прилож.2!D46/прилож.2!D43</f>
        <v>5.3220035778175315E-2</v>
      </c>
      <c r="F49" s="47">
        <f>прилож.2!E46/прилож.2!E43</f>
        <v>4.703576678098971E-2</v>
      </c>
      <c r="G49" s="47">
        <f>прилож.2!F46/прилож.2!F43</f>
        <v>7.2597727710379353E-2</v>
      </c>
      <c r="H49" s="47">
        <f>прилож.2!G46/прилож.2!G43</f>
        <v>6.8624216430221055E-2</v>
      </c>
      <c r="I49" s="47">
        <f>прилож.2!H46/прилож.2!H43</f>
        <v>9.6243291592128799E-2</v>
      </c>
      <c r="J49" s="47">
        <f>прилож.2!I46/прилож.2!I43</f>
        <v>9.4308943089430899E-2</v>
      </c>
      <c r="K49" s="47">
        <f>прилож.2!J46/прилож.2!J43</f>
        <v>9.4308943089430899E-2</v>
      </c>
      <c r="L49" s="47">
        <f>прилож.2!K46/прилож.2!K43</f>
        <v>0.1</v>
      </c>
      <c r="M49" s="47">
        <f>прилож.2!L46/прилож.2!L43</f>
        <v>0.1</v>
      </c>
      <c r="N49" s="47">
        <f>прилож.2!M46/прилож.2!M43</f>
        <v>9.9441340782122911E-2</v>
      </c>
      <c r="O49" s="47">
        <f>прилож.2!N46/прилож.2!N43</f>
        <v>0.1</v>
      </c>
      <c r="P49" s="47">
        <f>прилож.2!O46/прилож.2!O43</f>
        <v>0.1</v>
      </c>
      <c r="Q49" s="47">
        <f>прилож.2!P46/прилож.2!P43</f>
        <v>0.1</v>
      </c>
      <c r="R49" s="47">
        <f>прилож.2!Q46/прилож.2!Q43</f>
        <v>0.1</v>
      </c>
      <c r="S49" s="8" t="s">
        <v>40</v>
      </c>
    </row>
    <row r="50" spans="1:19" ht="73.5" customHeight="1" thickBot="1" x14ac:dyDescent="0.35">
      <c r="A50" s="10" t="s">
        <v>347</v>
      </c>
      <c r="B50" s="5" t="s">
        <v>350</v>
      </c>
      <c r="C50" s="8" t="s">
        <v>8</v>
      </c>
      <c r="D50" s="8" t="s">
        <v>351</v>
      </c>
      <c r="E50" s="47">
        <f>прилож.2!D46/прилож.2!$D$43</f>
        <v>5.3220035778175315E-2</v>
      </c>
      <c r="F50" s="47">
        <f>прилож.2!E46/прилож.2!$D$43</f>
        <v>6.4400715563506267E-2</v>
      </c>
      <c r="G50" s="47">
        <f>прилож.2!F46/прилож.2!$D$43</f>
        <v>8.4302325581395346E-2</v>
      </c>
      <c r="H50" s="47">
        <f>прилож.2!G46/прилож.2!$D$43</f>
        <v>9.3023255813953487E-2</v>
      </c>
      <c r="I50" s="47">
        <f>прилож.2!H46/прилож.2!$D$43</f>
        <v>0.120304114490161</v>
      </c>
      <c r="J50" s="47">
        <f>прилож.2!I46/прилож.2!$D$43</f>
        <v>0.12969588550983899</v>
      </c>
      <c r="K50" s="47">
        <f>прилож.2!J46/прилож.2!$D$43</f>
        <v>0.14266547406082289</v>
      </c>
      <c r="L50" s="47">
        <f>прилож.2!K46/прилож.2!$D$43</f>
        <v>0.16547406082289803</v>
      </c>
      <c r="M50" s="47">
        <f>прилож.2!L46/прилож.2!$D$43</f>
        <v>0.18112701252236135</v>
      </c>
      <c r="N50" s="47">
        <f>прилож.2!M46/прилож.2!$D$43</f>
        <v>0.19901610017889088</v>
      </c>
      <c r="O50" s="47">
        <f>прилож.2!N46/прилож.2!$D$43</f>
        <v>0.21914132379248658</v>
      </c>
      <c r="P50" s="47">
        <f>прилож.2!O46/прилож.2!$D$43</f>
        <v>0.24150268336314848</v>
      </c>
      <c r="Q50" s="47">
        <f>прилож.2!P46/прилож.2!$D$43</f>
        <v>0.26610017889087656</v>
      </c>
      <c r="R50" s="47">
        <f>прилож.2!Q46/прилож.2!$D$43</f>
        <v>0.29293381037567084</v>
      </c>
      <c r="S50" s="8" t="s">
        <v>352</v>
      </c>
    </row>
    <row r="51" spans="1:19" ht="99.75" customHeight="1" thickBot="1" x14ac:dyDescent="0.35">
      <c r="A51" s="10" t="s">
        <v>353</v>
      </c>
      <c r="B51" s="7" t="s">
        <v>354</v>
      </c>
      <c r="C51" s="5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ht="69.75" customHeight="1" thickBot="1" x14ac:dyDescent="0.35">
      <c r="A52" s="10" t="s">
        <v>355</v>
      </c>
      <c r="B52" s="5" t="s">
        <v>348</v>
      </c>
      <c r="C52" s="8" t="s">
        <v>22</v>
      </c>
      <c r="D52" s="8" t="s">
        <v>356</v>
      </c>
      <c r="E52" s="47">
        <f>F49-E49</f>
        <v>-6.1842689971856046E-3</v>
      </c>
      <c r="F52" s="47">
        <f t="shared" ref="F52:R52" si="9">G49-F49</f>
        <v>2.5561960929389643E-2</v>
      </c>
      <c r="G52" s="47">
        <f t="shared" si="9"/>
        <v>-3.9735112801582984E-3</v>
      </c>
      <c r="H52" s="47">
        <f t="shared" si="9"/>
        <v>2.7619075161907744E-2</v>
      </c>
      <c r="I52" s="47">
        <f t="shared" si="9"/>
        <v>-1.9343485026978996E-3</v>
      </c>
      <c r="J52" s="47">
        <f t="shared" si="9"/>
        <v>0</v>
      </c>
      <c r="K52" s="47">
        <f t="shared" si="9"/>
        <v>5.6910569105691061E-3</v>
      </c>
      <c r="L52" s="47">
        <f t="shared" si="9"/>
        <v>0</v>
      </c>
      <c r="M52" s="47">
        <f t="shared" si="9"/>
        <v>-5.5865921787709438E-4</v>
      </c>
      <c r="N52" s="47">
        <f t="shared" si="9"/>
        <v>5.5865921787709438E-4</v>
      </c>
      <c r="O52" s="47">
        <f t="shared" si="9"/>
        <v>0</v>
      </c>
      <c r="P52" s="47">
        <f t="shared" si="9"/>
        <v>0</v>
      </c>
      <c r="Q52" s="47">
        <f t="shared" si="9"/>
        <v>0</v>
      </c>
      <c r="R52" s="47" t="e">
        <f t="shared" si="9"/>
        <v>#VALUE!</v>
      </c>
      <c r="S52" s="39" t="s">
        <v>295</v>
      </c>
    </row>
    <row r="53" spans="1:19" ht="62.25" customHeight="1" thickBot="1" x14ac:dyDescent="0.35">
      <c r="A53" s="10" t="s">
        <v>357</v>
      </c>
      <c r="B53" s="5" t="s">
        <v>350</v>
      </c>
      <c r="C53" s="8" t="s">
        <v>22</v>
      </c>
      <c r="D53" s="8" t="s">
        <v>358</v>
      </c>
      <c r="E53" s="47">
        <f>F50-E50</f>
        <v>1.1180679785330952E-2</v>
      </c>
      <c r="F53" s="47">
        <f t="shared" ref="F53:R53" si="10">G50-F50</f>
        <v>1.9901610017889079E-2</v>
      </c>
      <c r="G53" s="47">
        <f t="shared" si="10"/>
        <v>8.7209302325581411E-3</v>
      </c>
      <c r="H53" s="47">
        <f t="shared" si="10"/>
        <v>2.7280858676207512E-2</v>
      </c>
      <c r="I53" s="47">
        <f t="shared" si="10"/>
        <v>9.3917710196779886E-3</v>
      </c>
      <c r="J53" s="47">
        <f t="shared" si="10"/>
        <v>1.2969588550983902E-2</v>
      </c>
      <c r="K53" s="47">
        <f t="shared" si="10"/>
        <v>2.2808586762075145E-2</v>
      </c>
      <c r="L53" s="47">
        <f t="shared" si="10"/>
        <v>1.5652951699463319E-2</v>
      </c>
      <c r="M53" s="47">
        <f t="shared" si="10"/>
        <v>1.7889087656529523E-2</v>
      </c>
      <c r="N53" s="47">
        <f t="shared" si="10"/>
        <v>2.01252236135957E-2</v>
      </c>
      <c r="O53" s="47">
        <f t="shared" si="10"/>
        <v>2.2361359570661904E-2</v>
      </c>
      <c r="P53" s="47">
        <f t="shared" si="10"/>
        <v>2.459749552772808E-2</v>
      </c>
      <c r="Q53" s="47">
        <f t="shared" si="10"/>
        <v>2.6833631484794285E-2</v>
      </c>
      <c r="R53" s="47" t="e">
        <f t="shared" si="10"/>
        <v>#VALUE!</v>
      </c>
      <c r="S53" s="39" t="s">
        <v>295</v>
      </c>
    </row>
    <row r="54" spans="1:19" ht="102" customHeight="1" thickBot="1" x14ac:dyDescent="0.35">
      <c r="A54" s="10" t="s">
        <v>359</v>
      </c>
      <c r="B54" s="5" t="s">
        <v>360</v>
      </c>
      <c r="C54" s="8" t="s">
        <v>8</v>
      </c>
      <c r="D54" s="8" t="s">
        <v>361</v>
      </c>
      <c r="E54" s="8">
        <f>прилож.2!D48/прилож.2!D43*100</f>
        <v>0</v>
      </c>
      <c r="F54" s="8">
        <f>прилож.2!E48/прилож.2!E43*100</f>
        <v>0</v>
      </c>
      <c r="G54" s="8">
        <f>прилож.2!F48/прилож.2!F43*100</f>
        <v>0</v>
      </c>
      <c r="H54" s="8">
        <f>прилож.2!G48/прилож.2!G43*100</f>
        <v>0</v>
      </c>
      <c r="I54" s="8">
        <f>прилож.2!H48/прилож.2!H43*100</f>
        <v>0</v>
      </c>
      <c r="J54" s="8">
        <f>прилож.2!I48/прилож.2!I43*100</f>
        <v>0</v>
      </c>
      <c r="K54" s="8">
        <f>прилож.2!J48/прилож.2!J43*100</f>
        <v>0</v>
      </c>
      <c r="L54" s="8">
        <f>прилож.2!K48/прилож.2!K43*100</f>
        <v>0</v>
      </c>
      <c r="M54" s="8">
        <f>прилож.2!L48/прилож.2!L43*100</f>
        <v>0</v>
      </c>
      <c r="N54" s="8">
        <f>прилож.2!M48/прилож.2!M43*100</f>
        <v>0</v>
      </c>
      <c r="O54" s="8">
        <f>прилож.2!N48/прилож.2!N43*100</f>
        <v>0</v>
      </c>
      <c r="P54" s="8">
        <f>прилож.2!O48/прилож.2!O43*100</f>
        <v>0</v>
      </c>
      <c r="Q54" s="8">
        <f>прилож.2!P48/прилож.2!P43*100</f>
        <v>0</v>
      </c>
      <c r="R54" s="8"/>
      <c r="S54" s="8"/>
    </row>
    <row r="55" spans="1:19" ht="102" customHeight="1" thickBot="1" x14ac:dyDescent="0.35">
      <c r="A55" s="10" t="s">
        <v>362</v>
      </c>
      <c r="B55" s="5" t="s">
        <v>363</v>
      </c>
      <c r="C55" s="8" t="s">
        <v>22</v>
      </c>
      <c r="D55" s="8" t="s">
        <v>364</v>
      </c>
      <c r="E55" s="8">
        <f>F54-E54</f>
        <v>0</v>
      </c>
      <c r="F55" s="8">
        <f t="shared" ref="F55:R55" si="11">G54-F54</f>
        <v>0</v>
      </c>
      <c r="G55" s="8">
        <f t="shared" si="11"/>
        <v>0</v>
      </c>
      <c r="H55" s="8">
        <f t="shared" si="11"/>
        <v>0</v>
      </c>
      <c r="I55" s="8">
        <f t="shared" si="11"/>
        <v>0</v>
      </c>
      <c r="J55" s="8">
        <f t="shared" si="11"/>
        <v>0</v>
      </c>
      <c r="K55" s="8">
        <f t="shared" si="11"/>
        <v>0</v>
      </c>
      <c r="L55" s="8">
        <f t="shared" si="11"/>
        <v>0</v>
      </c>
      <c r="M55" s="8">
        <f t="shared" si="11"/>
        <v>0</v>
      </c>
      <c r="N55" s="8">
        <f t="shared" si="11"/>
        <v>0</v>
      </c>
      <c r="O55" s="8">
        <f t="shared" si="11"/>
        <v>0</v>
      </c>
      <c r="P55" s="8">
        <f t="shared" si="11"/>
        <v>0</v>
      </c>
      <c r="Q55" s="8">
        <f t="shared" si="11"/>
        <v>0</v>
      </c>
      <c r="R55" s="8">
        <f t="shared" si="11"/>
        <v>0</v>
      </c>
      <c r="S55" s="8" t="s">
        <v>295</v>
      </c>
    </row>
    <row r="56" spans="1:19" ht="118.5" customHeight="1" thickBot="1" x14ac:dyDescent="0.35">
      <c r="A56" s="10" t="s">
        <v>365</v>
      </c>
      <c r="B56" s="5" t="s">
        <v>366</v>
      </c>
      <c r="C56" s="8" t="s">
        <v>8</v>
      </c>
      <c r="D56" s="8" t="s">
        <v>367</v>
      </c>
      <c r="E56" s="1">
        <f>прилож.2!D51/прилож.2!D50</f>
        <v>0</v>
      </c>
      <c r="F56" s="1">
        <f>прилож.2!E51/прилож.2!E50</f>
        <v>0</v>
      </c>
      <c r="G56" s="1">
        <f>прилож.2!F51/прилож.2!F50</f>
        <v>0</v>
      </c>
      <c r="H56" s="1">
        <f>прилож.2!G51/прилож.2!G50</f>
        <v>0</v>
      </c>
      <c r="I56" s="48">
        <f>прилож.2!H51/прилож.2!H50</f>
        <v>0.26829268292682928</v>
      </c>
      <c r="J56" s="48">
        <f>прилож.2!I51/прилож.2!I50</f>
        <v>0.24390243902439024</v>
      </c>
      <c r="K56" s="48">
        <f>прилож.2!J51/прилож.2!J50</f>
        <v>0.24390243902439024</v>
      </c>
      <c r="L56" s="48">
        <f>прилож.2!K51/прилож.2!K50</f>
        <v>0.24390243902439024</v>
      </c>
      <c r="M56" s="1">
        <f>прилож.2!L51/прилож.2!L50</f>
        <v>0</v>
      </c>
      <c r="N56" s="1">
        <f>прилож.2!M51/прилож.2!M50</f>
        <v>0</v>
      </c>
      <c r="O56" s="1">
        <f>прилож.2!N51/прилож.2!N50</f>
        <v>0</v>
      </c>
      <c r="P56" s="1">
        <f>прилож.2!O51/прилож.2!O50</f>
        <v>0</v>
      </c>
      <c r="Q56" s="1">
        <f>прилож.2!P51/прилож.2!P50</f>
        <v>0</v>
      </c>
      <c r="R56" s="1">
        <f>прилож.2!Q51/прилож.2!Q50</f>
        <v>0</v>
      </c>
      <c r="S56" s="6"/>
    </row>
    <row r="57" spans="1:19" ht="87" customHeight="1" thickBot="1" x14ac:dyDescent="0.35">
      <c r="A57" s="10" t="s">
        <v>368</v>
      </c>
      <c r="B57" s="5" t="s">
        <v>369</v>
      </c>
      <c r="C57" s="8" t="s">
        <v>42</v>
      </c>
      <c r="D57" s="8" t="s">
        <v>174</v>
      </c>
      <c r="E57" s="1">
        <f>прилож.2!D52</f>
        <v>0</v>
      </c>
      <c r="F57" s="1">
        <f>прилож.2!E52</f>
        <v>0</v>
      </c>
      <c r="G57" s="1">
        <f>прилож.2!F52</f>
        <v>0</v>
      </c>
      <c r="H57" s="1">
        <f>прилож.2!G52</f>
        <v>10</v>
      </c>
      <c r="I57" s="1">
        <f>прилож.2!H52</f>
        <v>10</v>
      </c>
      <c r="J57" s="1">
        <f>прилож.2!I52</f>
        <v>10</v>
      </c>
      <c r="K57" s="1">
        <f>прилож.2!J52</f>
        <v>10</v>
      </c>
      <c r="L57" s="1">
        <f>прилож.2!K52</f>
        <v>10</v>
      </c>
      <c r="M57" s="1">
        <f>прилож.2!L52</f>
        <v>0</v>
      </c>
      <c r="N57" s="1">
        <f>прилож.2!M52</f>
        <v>0</v>
      </c>
      <c r="O57" s="1">
        <f>прилож.2!N52</f>
        <v>0</v>
      </c>
      <c r="P57" s="1">
        <f>прилож.2!O52</f>
        <v>0</v>
      </c>
      <c r="Q57" s="1">
        <f>прилож.2!P52</f>
        <v>0</v>
      </c>
      <c r="R57" s="1">
        <f>прилож.2!Q52</f>
        <v>0</v>
      </c>
      <c r="S57" s="6"/>
    </row>
    <row r="58" spans="1:19" ht="122.25" customHeight="1" thickBot="1" x14ac:dyDescent="0.35">
      <c r="A58" s="10" t="s">
        <v>370</v>
      </c>
      <c r="B58" s="5" t="s">
        <v>371</v>
      </c>
      <c r="C58" s="8" t="s">
        <v>8</v>
      </c>
      <c r="D58" s="8" t="s">
        <v>372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6"/>
    </row>
    <row r="59" spans="1:19" ht="143.25" customHeight="1" thickBot="1" x14ac:dyDescent="0.35">
      <c r="A59" s="10" t="s">
        <v>373</v>
      </c>
      <c r="B59" s="5" t="s">
        <v>374</v>
      </c>
      <c r="C59" s="8" t="s">
        <v>8</v>
      </c>
      <c r="D59" s="8" t="s">
        <v>375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6"/>
    </row>
    <row r="60" spans="1:19" ht="105" customHeight="1" thickBot="1" x14ac:dyDescent="0.35">
      <c r="A60" s="10" t="s">
        <v>376</v>
      </c>
      <c r="B60" s="7" t="s">
        <v>377</v>
      </c>
      <c r="C60" s="1" t="s">
        <v>378</v>
      </c>
      <c r="D60" s="8" t="s">
        <v>379</v>
      </c>
      <c r="E60" s="1">
        <f>прилож.2!D61</f>
        <v>0</v>
      </c>
      <c r="F60" s="1">
        <f>прилож.2!E61</f>
        <v>0</v>
      </c>
      <c r="G60" s="1">
        <f>прилож.2!F61</f>
        <v>0</v>
      </c>
      <c r="H60" s="1">
        <f>прилож.2!G61</f>
        <v>0</v>
      </c>
      <c r="I60" s="1">
        <f>прилож.2!H61</f>
        <v>0</v>
      </c>
      <c r="J60" s="1">
        <f>прилож.2!I61</f>
        <v>0</v>
      </c>
      <c r="K60" s="1">
        <f>прилож.2!J61</f>
        <v>0</v>
      </c>
      <c r="L60" s="1">
        <f>прилож.2!K61</f>
        <v>0</v>
      </c>
      <c r="M60" s="1">
        <f>прилож.2!L61</f>
        <v>0</v>
      </c>
      <c r="N60" s="1">
        <f>прилож.2!M61</f>
        <v>0</v>
      </c>
      <c r="O60" s="1">
        <f>прилож.2!N61</f>
        <v>0</v>
      </c>
      <c r="P60" s="1">
        <f>прилож.2!O61</f>
        <v>0</v>
      </c>
      <c r="Q60" s="1">
        <f>прилож.2!P61</f>
        <v>0</v>
      </c>
      <c r="R60" s="1">
        <f>прилож.2!Q61</f>
        <v>0</v>
      </c>
      <c r="S60" s="6"/>
    </row>
    <row r="61" spans="1:19" ht="33.75" customHeight="1" thickBot="1" x14ac:dyDescent="0.35">
      <c r="A61" s="102" t="s">
        <v>43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4"/>
    </row>
    <row r="62" spans="1:19" ht="189.75" customHeight="1" thickBot="1" x14ac:dyDescent="0.35">
      <c r="A62" s="10" t="s">
        <v>44</v>
      </c>
      <c r="B62" s="5" t="s">
        <v>380</v>
      </c>
      <c r="C62" s="8" t="s">
        <v>8</v>
      </c>
      <c r="D62" s="8" t="s">
        <v>381</v>
      </c>
      <c r="E62" s="40">
        <f>прилож.2!D63/прилож.2!D62*100</f>
        <v>100</v>
      </c>
      <c r="F62" s="40">
        <f>прилож.2!E63/прилож.2!E62*100</f>
        <v>100</v>
      </c>
      <c r="G62" s="40">
        <f>прилож.2!F63/прилож.2!F62*100</f>
        <v>100</v>
      </c>
      <c r="H62" s="40">
        <f>прилож.2!G63/прилож.2!G62*100</f>
        <v>100</v>
      </c>
      <c r="I62" s="40">
        <f>прилож.2!H63/прилож.2!H62*100</f>
        <v>100</v>
      </c>
      <c r="J62" s="40">
        <f>прилож.2!I63/прилож.2!I62*100</f>
        <v>100</v>
      </c>
      <c r="K62" s="40">
        <f>прилож.2!J63/прилож.2!J62*100</f>
        <v>100</v>
      </c>
      <c r="L62" s="40">
        <f>прилож.2!K63/прилож.2!K62*100</f>
        <v>100</v>
      </c>
      <c r="M62" s="40">
        <f>прилож.2!L63/прилож.2!L62*100</f>
        <v>100</v>
      </c>
      <c r="N62" s="40">
        <f>прилож.2!M63/прилож.2!M62*100</f>
        <v>100</v>
      </c>
      <c r="O62" s="40">
        <f>прилож.2!N63/прилож.2!N62*100</f>
        <v>100</v>
      </c>
      <c r="P62" s="40">
        <f>прилож.2!O63/прилож.2!O62*100</f>
        <v>100</v>
      </c>
      <c r="Q62" s="40">
        <f>прилож.2!P63/прилож.2!P62*100</f>
        <v>100</v>
      </c>
      <c r="R62" s="40">
        <f>прилож.2!Q63/прилож.2!Q62*100</f>
        <v>100</v>
      </c>
      <c r="S62" s="8"/>
    </row>
    <row r="63" spans="1:19" ht="173.25" customHeight="1" thickBot="1" x14ac:dyDescent="0.35">
      <c r="A63" s="10" t="s">
        <v>45</v>
      </c>
      <c r="B63" s="5" t="s">
        <v>382</v>
      </c>
      <c r="C63" s="8" t="s">
        <v>8</v>
      </c>
      <c r="D63" s="8" t="s">
        <v>383</v>
      </c>
      <c r="E63" s="55">
        <f>прилож.2!D65/прилож.2!D64*100</f>
        <v>0</v>
      </c>
      <c r="F63" s="55">
        <f>прилож.2!E65/прилож.2!E64*100</f>
        <v>0</v>
      </c>
      <c r="G63" s="55">
        <f>прилож.2!F65/прилож.2!F64*100</f>
        <v>0</v>
      </c>
      <c r="H63" s="55">
        <f>прилож.2!G65/прилож.2!G64*100</f>
        <v>0.99529836974904462</v>
      </c>
      <c r="I63" s="55">
        <f>прилож.2!H65/прилож.2!H64*100</f>
        <v>2.0456463898923469</v>
      </c>
      <c r="J63" s="55">
        <f>прилож.2!I65/прилож.2!I64*100</f>
        <v>3.0368358060487695</v>
      </c>
      <c r="K63" s="55">
        <f>прилож.2!J65/прилож.2!J64*100</f>
        <v>19.999998260689736</v>
      </c>
      <c r="L63" s="55">
        <f>прилож.2!K65/прилож.2!K64*100</f>
        <v>40.000001793103316</v>
      </c>
      <c r="M63" s="55">
        <f>прилож.2!L65/прилож.2!L64*100</f>
        <v>60.000003697120427</v>
      </c>
      <c r="N63" s="55">
        <f>прилож.2!M65/прилож.2!M64*100</f>
        <v>79.999998094267809</v>
      </c>
      <c r="O63" s="55">
        <f>прилож.2!N65/прилож.2!N64*100</f>
        <v>100</v>
      </c>
      <c r="P63" s="55">
        <f>прилож.2!O65/прилож.2!O64*100</f>
        <v>100</v>
      </c>
      <c r="Q63" s="55">
        <f>прилож.2!P65/прилож.2!P64*100</f>
        <v>100</v>
      </c>
      <c r="R63" s="55">
        <f>прилож.2!Q65/прилож.2!Q64*100</f>
        <v>100</v>
      </c>
      <c r="S63" s="8"/>
    </row>
    <row r="64" spans="1:19" ht="172.5" customHeight="1" thickBot="1" x14ac:dyDescent="0.35">
      <c r="A64" s="10" t="s">
        <v>46</v>
      </c>
      <c r="B64" s="5" t="s">
        <v>384</v>
      </c>
      <c r="C64" s="8" t="s">
        <v>8</v>
      </c>
      <c r="D64" s="8" t="s">
        <v>385</v>
      </c>
      <c r="E64" s="40">
        <f>прилож.2!D66/прилож.2!D64*100</f>
        <v>100</v>
      </c>
      <c r="F64" s="40">
        <f>прилож.2!E66/прилож.2!E64*100</f>
        <v>100</v>
      </c>
      <c r="G64" s="40">
        <f>прилож.2!F66/прилож.2!F64*100</f>
        <v>100</v>
      </c>
      <c r="H64" s="40">
        <f>прилож.2!G66/прилож.2!G64*100</f>
        <v>100</v>
      </c>
      <c r="I64" s="40">
        <f>прилож.2!H66/прилож.2!H64*100</f>
        <v>100</v>
      </c>
      <c r="J64" s="40">
        <f>прилож.2!I66/прилож.2!I64*100</f>
        <v>100</v>
      </c>
      <c r="K64" s="40">
        <f>прилож.2!J66/прилож.2!J64*100</f>
        <v>100</v>
      </c>
      <c r="L64" s="40">
        <f>прилож.2!K66/прилож.2!K64*100</f>
        <v>9.9862137251837861</v>
      </c>
      <c r="M64" s="40">
        <f>прилож.2!L66/прилож.2!L64*100</f>
        <v>100</v>
      </c>
      <c r="N64" s="40">
        <f>прилож.2!M66/прилож.2!M64*100</f>
        <v>100</v>
      </c>
      <c r="O64" s="40">
        <f>прилож.2!N66/прилож.2!N64*100</f>
        <v>100</v>
      </c>
      <c r="P64" s="40">
        <f>прилож.2!O66/прилож.2!O64*100</f>
        <v>100</v>
      </c>
      <c r="Q64" s="40">
        <f>прилож.2!P66/прилож.2!P64*100</f>
        <v>100</v>
      </c>
      <c r="R64" s="40">
        <f>прилож.2!Q66/прилож.2!Q64*100</f>
        <v>100</v>
      </c>
      <c r="S64" s="8"/>
    </row>
    <row r="65" spans="1:19" ht="180.75" customHeight="1" thickBot="1" x14ac:dyDescent="0.35">
      <c r="A65" s="10" t="s">
        <v>47</v>
      </c>
      <c r="B65" s="5" t="s">
        <v>386</v>
      </c>
      <c r="C65" s="8" t="s">
        <v>8</v>
      </c>
      <c r="D65" s="8" t="s">
        <v>387</v>
      </c>
      <c r="E65" s="40">
        <f>прилож.2!D68/прилож.2!D67*100</f>
        <v>0</v>
      </c>
      <c r="F65" s="40">
        <f>прилож.2!E68/прилож.2!E67*100</f>
        <v>0</v>
      </c>
      <c r="G65" s="40">
        <f>прилож.2!F68/прилож.2!F67*100</f>
        <v>0</v>
      </c>
      <c r="H65" s="40">
        <f>прилож.2!G68/прилож.2!G67*100</f>
        <v>0</v>
      </c>
      <c r="I65" s="40">
        <f>прилож.2!H68/прилож.2!H67*100</f>
        <v>0</v>
      </c>
      <c r="J65" s="40">
        <f>прилож.2!I68/прилож.2!I67*100</f>
        <v>0</v>
      </c>
      <c r="K65" s="40">
        <f>прилож.2!J68/прилож.2!J67*100</f>
        <v>0</v>
      </c>
      <c r="L65" s="40">
        <f>прилож.2!K68/прилож.2!K67*100</f>
        <v>0</v>
      </c>
      <c r="M65" s="40">
        <f>прилож.2!L68/прилож.2!L67*100</f>
        <v>0</v>
      </c>
      <c r="N65" s="40">
        <f>прилож.2!M68/прилож.2!M67*100</f>
        <v>0</v>
      </c>
      <c r="O65" s="40">
        <f>прилож.2!N68/прилож.2!N67*100</f>
        <v>0</v>
      </c>
      <c r="P65" s="40">
        <f>прилож.2!O68/прилож.2!O67*100</f>
        <v>0</v>
      </c>
      <c r="Q65" s="40">
        <f>прилож.2!P68/прилож.2!P67*100</f>
        <v>0</v>
      </c>
      <c r="R65" s="40">
        <f>прилож.2!Q68/прилож.2!Q67*100</f>
        <v>0</v>
      </c>
      <c r="S65" s="8"/>
    </row>
    <row r="66" spans="1:19" ht="168.75" customHeight="1" thickBot="1" x14ac:dyDescent="0.35">
      <c r="A66" s="10" t="s">
        <v>48</v>
      </c>
      <c r="B66" s="5" t="s">
        <v>388</v>
      </c>
      <c r="C66" s="8" t="s">
        <v>8</v>
      </c>
      <c r="D66" s="8" t="s">
        <v>389</v>
      </c>
      <c r="E66" s="55">
        <f>прилож.2!D70/прилож.2!D71*100</f>
        <v>0</v>
      </c>
      <c r="F66" s="55">
        <f>прилож.2!E70/прилож.2!E71*100</f>
        <v>0</v>
      </c>
      <c r="G66" s="55">
        <f>прилож.2!F70/прилож.2!F71*100</f>
        <v>0</v>
      </c>
      <c r="H66" s="55">
        <f>прилож.2!G70/прилож.2!G71*100</f>
        <v>0</v>
      </c>
      <c r="I66" s="55">
        <f>прилож.2!H70/прилож.2!H71*100</f>
        <v>9.2280925478333498E-2</v>
      </c>
      <c r="J66" s="55">
        <f>прилож.2!I70/прилож.2!I71*100</f>
        <v>9.0362948696198861E-2</v>
      </c>
      <c r="K66" s="55">
        <f>прилож.2!J70/прилож.2!J71*100</f>
        <v>8.8487998468961201E-2</v>
      </c>
      <c r="L66" s="55">
        <f>прилож.2!K70/прилож.2!K71*100</f>
        <v>8.706760002043841E-2</v>
      </c>
      <c r="M66" s="55">
        <f>прилож.2!L70/прилож.2!L71*100</f>
        <v>8.4565406456233699E-2</v>
      </c>
      <c r="N66" s="55">
        <f>прилож.2!M70/прилож.2!M71*100</f>
        <v>8.2156979245630937E-2</v>
      </c>
      <c r="O66" s="55">
        <f>прилож.2!N70/прилож.2!N71*100</f>
        <v>5.9279315313652187E-2</v>
      </c>
      <c r="P66" s="55">
        <f>прилож.2!O70/прилож.2!O71*100</f>
        <v>7.7468440209662773E-2</v>
      </c>
      <c r="Q66" s="55">
        <f>прилож.2!P70/прилож.2!P71*100</f>
        <v>7.5240522983307301E-2</v>
      </c>
      <c r="R66" s="55">
        <f>прилож.2!Q70/прилож.2!Q71*100</f>
        <v>7.3056917512566308E-2</v>
      </c>
      <c r="S66" s="8"/>
    </row>
    <row r="67" spans="1:19" ht="174.75" customHeight="1" thickBot="1" x14ac:dyDescent="0.35">
      <c r="A67" s="10" t="s">
        <v>49</v>
      </c>
      <c r="B67" s="5" t="s">
        <v>390</v>
      </c>
      <c r="C67" s="8" t="s">
        <v>8</v>
      </c>
      <c r="D67" s="8" t="s">
        <v>391</v>
      </c>
      <c r="E67" s="57">
        <f>прилож.2!D72/прилож.2!D71*100</f>
        <v>20.903942424022194</v>
      </c>
      <c r="F67" s="57">
        <f>прилож.2!E72/прилож.2!E71*100</f>
        <v>22.587934245524423</v>
      </c>
      <c r="G67" s="57">
        <f>прилож.2!F72/прилож.2!F71*100</f>
        <v>25.65987843160778</v>
      </c>
      <c r="H67" s="57">
        <f>прилож.2!G72/прилож.2!G71*100</f>
        <v>28.644392974864662</v>
      </c>
      <c r="I67" s="57">
        <f>прилож.2!H72/прилож.2!H71*100</f>
        <v>37.3766416069831</v>
      </c>
      <c r="J67" s="57">
        <f>прилож.2!I72/прилож.2!I71*100</f>
        <v>47.842266508327761</v>
      </c>
      <c r="K67" s="57">
        <f>прилож.2!J72/прилож.2!J71*100</f>
        <v>53.125031476948806</v>
      </c>
      <c r="L67" s="57">
        <f>прилож.2!K72/прилож.2!K71*100</f>
        <v>84.671197179500282</v>
      </c>
      <c r="M67" s="57">
        <f>прилож.2!L72/прилож.2!L71*100</f>
        <v>84.65237632373254</v>
      </c>
      <c r="N67" s="57">
        <f>прилож.2!M72/прилож.2!M71*100</f>
        <v>84.633981437849584</v>
      </c>
      <c r="O67" s="57">
        <f>прилож.2!N72/прилож.2!N71*100</f>
        <v>84.616094641785764</v>
      </c>
      <c r="P67" s="57">
        <f>прилож.2!O72/прилож.2!O71*100</f>
        <v>84.598719640226093</v>
      </c>
      <c r="Q67" s="57">
        <f>прилож.2!P72/прилож.2!P71*100</f>
        <v>84.581860044404237</v>
      </c>
      <c r="R67" s="57">
        <f>прилож.2!Q72/прилож.2!Q71*100</f>
        <v>84.56543996213388</v>
      </c>
      <c r="S67" s="8"/>
    </row>
    <row r="68" spans="1:19" ht="174.75" customHeight="1" thickBot="1" x14ac:dyDescent="0.35">
      <c r="A68" s="10" t="s">
        <v>50</v>
      </c>
      <c r="B68" s="5" t="s">
        <v>392</v>
      </c>
      <c r="C68" s="8" t="s">
        <v>8</v>
      </c>
      <c r="D68" s="8" t="s">
        <v>393</v>
      </c>
      <c r="E68" s="55">
        <f>(прилож.2!D74/прилож.2!D73)*100</f>
        <v>0</v>
      </c>
      <c r="F68" s="55">
        <f>(прилож.2!E74/прилож.2!E73)*100</f>
        <v>0</v>
      </c>
      <c r="G68" s="55">
        <f>(прилож.2!F74/прилож.2!F73)*100</f>
        <v>0</v>
      </c>
      <c r="H68" s="55">
        <f>(прилож.2!G74/прилож.2!G73)*100</f>
        <v>0</v>
      </c>
      <c r="I68" s="55">
        <f>(прилож.2!H74/прилож.2!H73)*100</f>
        <v>17.297279771747238</v>
      </c>
      <c r="J68" s="55">
        <f>(прилож.2!I74/прилож.2!I73)*100</f>
        <v>51.83932346723045</v>
      </c>
      <c r="K68" s="55">
        <f>(прилож.2!J74/прилож.2!J73)*100</f>
        <v>56.109454725624332</v>
      </c>
      <c r="L68" s="55">
        <f>(прилож.2!K74/прилож.2!K73)*100</f>
        <v>56.901324024611696</v>
      </c>
      <c r="M68" s="55">
        <f>(прилож.2!L74/прилож.2!L73)*100</f>
        <v>57.141086698652686</v>
      </c>
      <c r="N68" s="55">
        <f>(прилож.2!M74/прилож.2!M73)*100</f>
        <v>57.375737751546609</v>
      </c>
      <c r="O68" s="55">
        <f>(прилож.2!N74/прилож.2!N73)*100</f>
        <v>57.605126008424357</v>
      </c>
      <c r="P68" s="55">
        <f>(прилож.2!O74/прилож.2!O73)*100</f>
        <v>57.8296198743964</v>
      </c>
      <c r="Q68" s="55">
        <f>(прилож.2!P74/прилож.2!P73)*100</f>
        <v>58.049083175208402</v>
      </c>
      <c r="R68" s="55">
        <f>(прилож.2!Q74/прилож.2!Q73)*100</f>
        <v>58.263381171585884</v>
      </c>
      <c r="S68" s="8"/>
    </row>
    <row r="69" spans="1:19" ht="217.5" customHeight="1" thickBot="1" x14ac:dyDescent="0.35">
      <c r="A69" s="10" t="s">
        <v>51</v>
      </c>
      <c r="B69" s="5" t="s">
        <v>394</v>
      </c>
      <c r="C69" s="8" t="s">
        <v>8</v>
      </c>
      <c r="D69" s="8" t="s">
        <v>395</v>
      </c>
      <c r="E69" s="57">
        <f>прилож.2!D75/прилож.2!D73*100</f>
        <v>13.935377316388751</v>
      </c>
      <c r="F69" s="57">
        <f>прилож.2!E75/прилож.2!E73*100</f>
        <v>16.919070041200708</v>
      </c>
      <c r="G69" s="57">
        <f>прилож.2!F75/прилож.2!F73*100</f>
        <v>19.451553536253972</v>
      </c>
      <c r="H69" s="57">
        <f>прилож.2!G75/прилож.2!G73*100</f>
        <v>24.373495426095328</v>
      </c>
      <c r="I69" s="57">
        <f>прилож.2!H75/прилож.2!H73*100</f>
        <v>45.350971046915021</v>
      </c>
      <c r="J69" s="57">
        <f>прилож.2!I75/прилож.2!I73*100</f>
        <v>64.829767441860469</v>
      </c>
      <c r="K69" s="57">
        <f>прилож.2!J75/прилож.2!J73*100</f>
        <v>66.646384395399977</v>
      </c>
      <c r="L69" s="57">
        <f>прилож.2!K75/прилож.2!K73*100</f>
        <v>67.586960737645668</v>
      </c>
      <c r="M69" s="57">
        <f>прилож.2!L75/прилож.2!L73*100</f>
        <v>67.871749021829572</v>
      </c>
      <c r="N69" s="57">
        <f>прилож.2!M75/прилож.2!M73*100</f>
        <v>68.150465761217376</v>
      </c>
      <c r="O69" s="57">
        <f>прилож.2!N75/прилож.2!N73*100</f>
        <v>68.422931391447122</v>
      </c>
      <c r="P69" s="57">
        <f>прилож.2!O75/прилож.2!O73*100</f>
        <v>68.689583501312484</v>
      </c>
      <c r="Q69" s="57">
        <f>прилож.2!P75/прилож.2!P73*100</f>
        <v>68.950260344067843</v>
      </c>
      <c r="R69" s="57">
        <f>прилож.2!Q75/прилож.2!Q73*100</f>
        <v>69.204801877425766</v>
      </c>
      <c r="S69" s="8"/>
    </row>
    <row r="70" spans="1:19" ht="230.25" customHeight="1" thickBot="1" x14ac:dyDescent="0.35">
      <c r="A70" s="10" t="s">
        <v>52</v>
      </c>
      <c r="B70" s="5" t="s">
        <v>396</v>
      </c>
      <c r="C70" s="8" t="s">
        <v>8</v>
      </c>
      <c r="D70" s="8" t="s">
        <v>397</v>
      </c>
      <c r="E70" s="57">
        <f>прилож.2!D78/прилож.2!D76*100</f>
        <v>87.264439084087869</v>
      </c>
      <c r="F70" s="57">
        <f>прилож.2!E78/прилож.2!E76*100</f>
        <v>89.728398768582935</v>
      </c>
      <c r="G70" s="57">
        <f>прилож.2!F78/прилож.2!F76*100</f>
        <v>907.90103187423301</v>
      </c>
      <c r="H70" s="57">
        <f>прилож.2!G78/прилож.2!G76*100</f>
        <v>91.33975409460858</v>
      </c>
      <c r="I70" s="57">
        <f>прилож.2!H78/прилож.2!H76*100</f>
        <v>90.861475555888987</v>
      </c>
      <c r="J70" s="57">
        <f>прилож.2!I78/прилож.2!I76*100</f>
        <v>90.758372650630363</v>
      </c>
      <c r="K70" s="57">
        <f>прилож.2!J78/прилож.2!J76*100</f>
        <v>90.758404848049921</v>
      </c>
      <c r="L70" s="57">
        <f>прилож.2!K78/прилож.2!K76*100</f>
        <v>90.758228095233207</v>
      </c>
      <c r="M70" s="57">
        <f>прилож.2!L78/прилож.2!L76*100</f>
        <v>90.75943601097471</v>
      </c>
      <c r="N70" s="57">
        <f>прилож.2!M78/прилож.2!M76*100</f>
        <v>90.758679436915031</v>
      </c>
      <c r="O70" s="57">
        <f>прилож.2!N78/прилож.2!N76*100</f>
        <v>90.757816282185516</v>
      </c>
      <c r="P70" s="57">
        <f>прилож.2!O78/прилож.2!O76*100</f>
        <v>90.758623891545568</v>
      </c>
      <c r="Q70" s="57">
        <f>прилож.2!P78/прилож.2!P76*100</f>
        <v>90.758756027808687</v>
      </c>
      <c r="R70" s="57">
        <f>прилож.2!Q78/прилож.2!Q76*100</f>
        <v>90.759153261620455</v>
      </c>
      <c r="S70" s="38"/>
    </row>
    <row r="71" spans="1:19" ht="213.75" customHeight="1" thickBot="1" x14ac:dyDescent="0.35">
      <c r="A71" s="10" t="s">
        <v>53</v>
      </c>
      <c r="B71" s="5" t="s">
        <v>398</v>
      </c>
      <c r="C71" s="8" t="s">
        <v>8</v>
      </c>
      <c r="D71" s="8" t="s">
        <v>399</v>
      </c>
      <c r="E71" s="56">
        <f>прилож.2!D82/прилож.2!D80*100</f>
        <v>1.0674346052315815</v>
      </c>
      <c r="F71" s="56">
        <f>прилож.2!E82/прилож.2!E80*100</f>
        <v>2.6891924564796903</v>
      </c>
      <c r="G71" s="56">
        <f>прилож.2!F82/прилож.2!F80*100</f>
        <v>6.2820722722488602</v>
      </c>
      <c r="H71" s="56">
        <f>прилож.2!G82/прилож.2!G80*100</f>
        <v>6.4761904761904754</v>
      </c>
      <c r="I71" s="56">
        <f>прилож.2!H82/прилож.2!H80*100</f>
        <v>6.6766094954014408</v>
      </c>
      <c r="J71" s="56">
        <f>прилож.2!I82/прилож.2!I80*100</f>
        <v>7.0117888262429524</v>
      </c>
      <c r="K71" s="56">
        <f>прилож.2!J82/прилож.2!J80*100</f>
        <v>7.3596618676528864</v>
      </c>
      <c r="L71" s="56">
        <f>прилож.2!K82/прилож.2!K80*100</f>
        <v>7.7243633392346451</v>
      </c>
      <c r="M71" s="56">
        <f>прилож.2!L82/прилож.2!L80*100</f>
        <v>8.103327249754317</v>
      </c>
      <c r="N71" s="56">
        <f>прилож.2!M82/прилож.2!M80*100</f>
        <v>8.4990591981473447</v>
      </c>
      <c r="O71" s="56">
        <f>прилож.2!N82/прилож.2!N80*100</f>
        <v>8.9107729036108605</v>
      </c>
      <c r="P71" s="56">
        <f>прилож.2!O82/прилож.2!O80*100</f>
        <v>9.3401015228426392</v>
      </c>
      <c r="Q71" s="56">
        <f>прилож.2!P82/прилож.2!P80*100</f>
        <v>9.7875039644782742</v>
      </c>
      <c r="R71" s="56">
        <f>прилож.2!Q82/прилож.2!Q80*100</f>
        <v>10.253392185711951</v>
      </c>
      <c r="S71" s="41"/>
    </row>
    <row r="72" spans="1:19" ht="85.5" customHeight="1" thickBot="1" x14ac:dyDescent="0.35">
      <c r="A72" s="10" t="s">
        <v>54</v>
      </c>
      <c r="B72" s="5" t="s">
        <v>400</v>
      </c>
      <c r="C72" s="8" t="s">
        <v>42</v>
      </c>
      <c r="D72" s="8" t="s">
        <v>214</v>
      </c>
      <c r="E72" s="40">
        <f>прилож.2!D85</f>
        <v>0</v>
      </c>
      <c r="F72" s="40">
        <f>прилож.2!E85</f>
        <v>0</v>
      </c>
      <c r="G72" s="40">
        <f>прилож.2!F85</f>
        <v>0</v>
      </c>
      <c r="H72" s="40">
        <f>прилож.2!G85</f>
        <v>0</v>
      </c>
      <c r="I72" s="40">
        <f>прилож.2!H85</f>
        <v>15</v>
      </c>
      <c r="J72" s="40">
        <f>прилож.2!I85</f>
        <v>15</v>
      </c>
      <c r="K72" s="40">
        <f>прилож.2!J85</f>
        <v>15</v>
      </c>
      <c r="L72" s="40">
        <f>прилож.2!K85</f>
        <v>15</v>
      </c>
      <c r="M72" s="40">
        <f>прилож.2!L85</f>
        <v>15</v>
      </c>
      <c r="N72" s="40">
        <f>прилож.2!M85</f>
        <v>15</v>
      </c>
      <c r="O72" s="40">
        <f>прилож.2!N85</f>
        <v>15</v>
      </c>
      <c r="P72" s="40">
        <f>прилож.2!O85</f>
        <v>15</v>
      </c>
      <c r="Q72" s="40">
        <f>прилож.2!P85</f>
        <v>15</v>
      </c>
      <c r="R72" s="40">
        <f>прилож.2!Q85</f>
        <v>15</v>
      </c>
      <c r="S72" s="8"/>
    </row>
    <row r="73" spans="1:19" ht="68.25" customHeight="1" thickBot="1" x14ac:dyDescent="0.35">
      <c r="A73" s="10" t="s">
        <v>55</v>
      </c>
      <c r="B73" s="5" t="s">
        <v>56</v>
      </c>
      <c r="C73" s="8" t="s">
        <v>8</v>
      </c>
      <c r="D73" s="8" t="s">
        <v>401</v>
      </c>
      <c r="E73" s="8">
        <f>прилож.2!D85/прилож.2!D84</f>
        <v>0</v>
      </c>
      <c r="F73" s="8">
        <f>прилож.2!E85/прилож.2!E84</f>
        <v>0</v>
      </c>
      <c r="G73" s="8">
        <f>прилож.2!F85/прилож.2!F84</f>
        <v>0</v>
      </c>
      <c r="H73" s="8">
        <f>прилож.2!G85/прилож.2!G84</f>
        <v>0</v>
      </c>
      <c r="I73" s="8">
        <f>прилож.2!H85/прилож.2!H84</f>
        <v>1.9004180919802356E-3</v>
      </c>
      <c r="J73" s="8">
        <f>прилож.2!I85/прилож.2!I84</f>
        <v>1.8951358180669614E-3</v>
      </c>
      <c r="K73" s="8">
        <f>прилож.2!J85/прилож.2!J84</f>
        <v>1.889168765743073E-3</v>
      </c>
      <c r="L73" s="8">
        <f>прилож.2!K85/прилож.2!K84</f>
        <v>1.8832391713747645E-3</v>
      </c>
      <c r="M73" s="8">
        <f>прилож.2!L85/прилож.2!L84</f>
        <v>1.8773466833541927E-3</v>
      </c>
      <c r="N73" s="8">
        <f>прилож.2!M85/прилож.2!M84</f>
        <v>1.8714909544603868E-3</v>
      </c>
      <c r="O73" s="8">
        <f>прилож.2!N85/прилож.2!N84</f>
        <v>1.8656716417910447E-3</v>
      </c>
      <c r="P73" s="8">
        <f>прилож.2!O85/прилож.2!O84</f>
        <v>1.8598884066955983E-3</v>
      </c>
      <c r="Q73" s="8">
        <f>прилож.2!P85/прилож.2!P84</f>
        <v>1.854140914709518E-3</v>
      </c>
      <c r="R73" s="8">
        <f>прилож.2!Q85/прилож.2!Q84</f>
        <v>1.8484288354898336E-3</v>
      </c>
      <c r="S73" s="8"/>
    </row>
    <row r="74" spans="1:19" ht="199.5" customHeight="1" thickBot="1" x14ac:dyDescent="0.35">
      <c r="A74" s="10" t="s">
        <v>402</v>
      </c>
      <c r="B74" s="7" t="s">
        <v>403</v>
      </c>
      <c r="C74" s="8" t="s">
        <v>287</v>
      </c>
      <c r="D74" s="8" t="s">
        <v>404</v>
      </c>
      <c r="E74" s="8">
        <v>0</v>
      </c>
      <c r="F74" s="8">
        <v>0</v>
      </c>
      <c r="G74" s="8">
        <v>0</v>
      </c>
      <c r="H74" s="8">
        <v>0</v>
      </c>
      <c r="I74" s="8">
        <f>(прилож.2!H68+прилож.2!H70)/прилож.2!H86</f>
        <v>2.6721818285910571E-2</v>
      </c>
      <c r="J74" s="8">
        <f>(прилож.2!I68+прилож.2!I70)/прилож.2!I86</f>
        <v>2.5920306864372817E-2</v>
      </c>
      <c r="K74" s="8">
        <f>(прилож.2!J68+прилож.2!J70)/прилож.2!J86</f>
        <v>2.5147420850747122E-2</v>
      </c>
      <c r="L74" s="8">
        <f>(прилож.2!K68+прилож.2!K70)/прилож.2!K86</f>
        <v>2.4388847541077459E-2</v>
      </c>
      <c r="M74" s="8">
        <f>(прилож.2!L68+прилож.2!L70)/прилож.2!L86</f>
        <v>2.3658899639319862E-2</v>
      </c>
      <c r="N74" s="8">
        <f>(прилож.2!M68+прилож.2!M70)/прилож.2!M86</f>
        <v>2.2957577145474323E-2</v>
      </c>
      <c r="O74" s="8">
        <f>(прилож.2!N68+прилож.2!N70)/прилож.2!N86</f>
        <v>1.6545485773172268E-2</v>
      </c>
      <c r="P74" s="8">
        <f>(прилож.2!O68+прилож.2!O70)/прилож.2!O86</f>
        <v>2.1597870269651341E-2</v>
      </c>
      <c r="Q74" s="8">
        <f>(прилож.2!P68+прилож.2!P70)/прилож.2!P86</f>
        <v>2.0953798591629932E-2</v>
      </c>
      <c r="R74" s="8">
        <f>(прилож.2!Q68+прилож.2!Q70)/прилож.2!Q86</f>
        <v>2.032403961756455E-2</v>
      </c>
      <c r="S74" s="8"/>
    </row>
    <row r="75" spans="1:19" ht="126" customHeight="1" thickBot="1" x14ac:dyDescent="0.35">
      <c r="A75" s="10" t="s">
        <v>405</v>
      </c>
      <c r="B75" s="7" t="s">
        <v>406</v>
      </c>
      <c r="C75" s="8" t="s">
        <v>287</v>
      </c>
      <c r="D75" s="8" t="s">
        <v>407</v>
      </c>
      <c r="E75" s="8">
        <f>(прилож.2!D67-прилож.2!D68)/прилож.2!D87</f>
        <v>0.13980420323881004</v>
      </c>
      <c r="F75" s="8">
        <f>(прилож.2!E67-прилож.2!E68)/прилож.2!E87</f>
        <v>0.12709703140721804</v>
      </c>
      <c r="G75" s="8">
        <f>(прилож.2!F67-прилож.2!F68)/прилож.2!F87</f>
        <v>0.11554160522968467</v>
      </c>
      <c r="H75" s="8">
        <f>(прилож.2!G67-прилож.2!G68)/прилож.2!G87</f>
        <v>0.10348624549901596</v>
      </c>
      <c r="I75" s="8">
        <f>(прилож.2!H67-прилож.2!H68)/прилож.2!H87</f>
        <v>0.1050225710468225</v>
      </c>
      <c r="J75" s="8">
        <f>(прилож.2!I67-прилож.2!I68)/прилож.2!I87</f>
        <v>9.5249950011321929E-2</v>
      </c>
      <c r="K75" s="8">
        <f>(прилож.2!J67-прилож.2!J68)/прилож.2!J87</f>
        <v>9.8818678153689693E-2</v>
      </c>
      <c r="L75" s="8">
        <f>(прилож.2!K67-прилож.2!K68)/прилож.2!K87</f>
        <v>9.5852462554838563E-2</v>
      </c>
      <c r="M75" s="8">
        <f>(прилож.2!L67-прилож.2!L68)/прилож.2!L87</f>
        <v>9.2978941193451542E-2</v>
      </c>
      <c r="N75" s="8">
        <f>(прилож.2!M67-прилож.2!M68)/прилож.2!M87</f>
        <v>9.0184872035605171E-2</v>
      </c>
      <c r="O75" s="8">
        <f>(прилож.2!N67-прилож.2!N68)/прилож.2!N87</f>
        <v>8.7483497115222908E-2</v>
      </c>
      <c r="P75" s="8">
        <f>(прилож.2!O67-прилож.2!O68)/прилож.2!O87</f>
        <v>8.4861574398381281E-2</v>
      </c>
      <c r="Q75" s="8">
        <f>(прилож.2!P67-прилож.2!P68)/прилож.2!P87</f>
        <v>8.2312482868118611E-2</v>
      </c>
      <c r="R75" s="8">
        <f>(прилож.2!Q67-прилож.2!Q68)/прилож.2!Q87</f>
        <v>7.9842843541396577E-2</v>
      </c>
      <c r="S75" s="8"/>
    </row>
    <row r="76" spans="1:19" ht="201" customHeight="1" thickBot="1" x14ac:dyDescent="0.35">
      <c r="A76" s="10" t="s">
        <v>408</v>
      </c>
      <c r="B76" s="5" t="s">
        <v>409</v>
      </c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 t="s">
        <v>40</v>
      </c>
    </row>
    <row r="77" spans="1:19" ht="69.75" customHeight="1" thickBot="1" x14ac:dyDescent="0.35">
      <c r="A77" s="10" t="s">
        <v>410</v>
      </c>
      <c r="B77" s="5" t="s">
        <v>348</v>
      </c>
      <c r="C77" s="8" t="s">
        <v>287</v>
      </c>
      <c r="D77" s="8" t="s">
        <v>411</v>
      </c>
      <c r="E77" s="8">
        <f>F74-E74</f>
        <v>0</v>
      </c>
      <c r="F77" s="8">
        <f t="shared" ref="F77:R77" si="12">G74-F74</f>
        <v>0</v>
      </c>
      <c r="G77" s="8">
        <v>0</v>
      </c>
      <c r="H77" s="8">
        <f>I74-H74</f>
        <v>2.6721818285910571E-2</v>
      </c>
      <c r="I77" s="8">
        <f t="shared" si="12"/>
        <v>-8.015114215377539E-4</v>
      </c>
      <c r="J77" s="8">
        <f t="shared" si="12"/>
        <v>-7.7288601362569473E-4</v>
      </c>
      <c r="K77" s="8">
        <f t="shared" si="12"/>
        <v>-7.5857330966966341E-4</v>
      </c>
      <c r="L77" s="8">
        <f t="shared" si="12"/>
        <v>-7.299479017575973E-4</v>
      </c>
      <c r="M77" s="8">
        <f t="shared" si="12"/>
        <v>-7.0132249384553813E-4</v>
      </c>
      <c r="N77" s="8">
        <f t="shared" si="12"/>
        <v>-6.4120913723020555E-3</v>
      </c>
      <c r="O77" s="8">
        <f t="shared" si="12"/>
        <v>5.0523844964790732E-3</v>
      </c>
      <c r="P77" s="8">
        <f t="shared" si="12"/>
        <v>-6.4407167802140938E-4</v>
      </c>
      <c r="Q77" s="8">
        <f t="shared" si="12"/>
        <v>-6.2975897406538153E-4</v>
      </c>
      <c r="R77" s="8">
        <f t="shared" si="12"/>
        <v>-2.032403961756455E-2</v>
      </c>
      <c r="S77" s="8" t="s">
        <v>40</v>
      </c>
    </row>
    <row r="78" spans="1:19" ht="77.25" customHeight="1" thickBot="1" x14ac:dyDescent="0.35">
      <c r="A78" s="10" t="s">
        <v>412</v>
      </c>
      <c r="B78" s="5" t="s">
        <v>350</v>
      </c>
      <c r="C78" s="8" t="s">
        <v>287</v>
      </c>
      <c r="D78" s="8" t="s">
        <v>413</v>
      </c>
      <c r="E78" s="8">
        <f>F74-$E$74</f>
        <v>0</v>
      </c>
      <c r="F78" s="8">
        <f t="shared" ref="F78:R78" si="13">G74-$E$74</f>
        <v>0</v>
      </c>
      <c r="G78" s="8">
        <f t="shared" si="13"/>
        <v>0</v>
      </c>
      <c r="H78" s="8">
        <f t="shared" si="13"/>
        <v>2.6721818285910571E-2</v>
      </c>
      <c r="I78" s="8">
        <f t="shared" si="13"/>
        <v>2.5920306864372817E-2</v>
      </c>
      <c r="J78" s="8">
        <f t="shared" si="13"/>
        <v>2.5147420850747122E-2</v>
      </c>
      <c r="K78" s="8">
        <f t="shared" si="13"/>
        <v>2.4388847541077459E-2</v>
      </c>
      <c r="L78" s="8">
        <f t="shared" si="13"/>
        <v>2.3658899639319862E-2</v>
      </c>
      <c r="M78" s="8">
        <f t="shared" si="13"/>
        <v>2.2957577145474323E-2</v>
      </c>
      <c r="N78" s="8">
        <f t="shared" si="13"/>
        <v>1.6545485773172268E-2</v>
      </c>
      <c r="O78" s="8">
        <f t="shared" si="13"/>
        <v>2.1597870269651341E-2</v>
      </c>
      <c r="P78" s="8">
        <f t="shared" si="13"/>
        <v>2.0953798591629932E-2</v>
      </c>
      <c r="Q78" s="8">
        <f t="shared" si="13"/>
        <v>2.032403961756455E-2</v>
      </c>
      <c r="R78" s="8">
        <f t="shared" si="13"/>
        <v>0</v>
      </c>
      <c r="S78" s="8" t="s">
        <v>414</v>
      </c>
    </row>
    <row r="79" spans="1:19" ht="122.25" customHeight="1" thickBot="1" x14ac:dyDescent="0.35">
      <c r="A79" s="10" t="s">
        <v>415</v>
      </c>
      <c r="B79" s="5" t="s">
        <v>416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 t="s">
        <v>40</v>
      </c>
    </row>
    <row r="80" spans="1:19" ht="73.5" customHeight="1" thickBot="1" x14ac:dyDescent="0.35">
      <c r="A80" s="10" t="s">
        <v>417</v>
      </c>
      <c r="B80" s="5" t="s">
        <v>348</v>
      </c>
      <c r="C80" s="8" t="s">
        <v>287</v>
      </c>
      <c r="D80" s="8" t="s">
        <v>418</v>
      </c>
      <c r="E80" s="8">
        <f>E75-F75</f>
        <v>1.2707171831592007E-2</v>
      </c>
      <c r="F80" s="8">
        <f t="shared" ref="F80:R80" si="14">F75-G75</f>
        <v>1.1555426177533371E-2</v>
      </c>
      <c r="G80" s="8">
        <f t="shared" si="14"/>
        <v>1.2055359730668708E-2</v>
      </c>
      <c r="H80" s="8">
        <f t="shared" si="14"/>
        <v>-1.5363255478065413E-3</v>
      </c>
      <c r="I80" s="8">
        <f t="shared" si="14"/>
        <v>9.7726210355005699E-3</v>
      </c>
      <c r="J80" s="8">
        <f t="shared" si="14"/>
        <v>-3.5687281423677636E-3</v>
      </c>
      <c r="K80" s="8">
        <f t="shared" si="14"/>
        <v>2.9662155988511296E-3</v>
      </c>
      <c r="L80" s="8">
        <f t="shared" si="14"/>
        <v>2.8735213613870214E-3</v>
      </c>
      <c r="M80" s="8">
        <f t="shared" si="14"/>
        <v>2.7940691578463711E-3</v>
      </c>
      <c r="N80" s="8">
        <f t="shared" si="14"/>
        <v>2.7013749203822629E-3</v>
      </c>
      <c r="O80" s="8">
        <f t="shared" si="14"/>
        <v>2.6219227168416265E-3</v>
      </c>
      <c r="P80" s="8">
        <f t="shared" si="14"/>
        <v>2.5490915302626704E-3</v>
      </c>
      <c r="Q80" s="8">
        <f t="shared" si="14"/>
        <v>2.469639326722034E-3</v>
      </c>
      <c r="R80" s="8">
        <f t="shared" si="14"/>
        <v>7.9842843541396577E-2</v>
      </c>
      <c r="S80" s="8" t="s">
        <v>40</v>
      </c>
    </row>
    <row r="81" spans="1:19" ht="81" customHeight="1" thickBot="1" x14ac:dyDescent="0.35">
      <c r="A81" s="10" t="s">
        <v>419</v>
      </c>
      <c r="B81" s="5" t="s">
        <v>350</v>
      </c>
      <c r="C81" s="8" t="s">
        <v>287</v>
      </c>
      <c r="D81" s="8" t="s">
        <v>420</v>
      </c>
      <c r="E81" s="8">
        <f>E75-$F$75</f>
        <v>1.2707171831592007E-2</v>
      </c>
      <c r="F81" s="8">
        <f t="shared" ref="F81:R81" si="15">F75-$F$75</f>
        <v>0</v>
      </c>
      <c r="G81" s="8">
        <f t="shared" si="15"/>
        <v>-1.1555426177533371E-2</v>
      </c>
      <c r="H81" s="8">
        <f t="shared" si="15"/>
        <v>-2.3610785908202078E-2</v>
      </c>
      <c r="I81" s="8">
        <f t="shared" si="15"/>
        <v>-2.2074460360395537E-2</v>
      </c>
      <c r="J81" s="8">
        <f t="shared" si="15"/>
        <v>-3.1847081395896107E-2</v>
      </c>
      <c r="K81" s="8">
        <f t="shared" si="15"/>
        <v>-2.8278353253528343E-2</v>
      </c>
      <c r="L81" s="8">
        <f t="shared" si="15"/>
        <v>-3.1244568852379473E-2</v>
      </c>
      <c r="M81" s="8">
        <f t="shared" si="15"/>
        <v>-3.4118090213766494E-2</v>
      </c>
      <c r="N81" s="8">
        <f t="shared" si="15"/>
        <v>-3.6912159371612865E-2</v>
      </c>
      <c r="O81" s="8">
        <f t="shared" si="15"/>
        <v>-3.9613534291995128E-2</v>
      </c>
      <c r="P81" s="8">
        <f t="shared" si="15"/>
        <v>-4.2235457008836755E-2</v>
      </c>
      <c r="Q81" s="8">
        <f t="shared" si="15"/>
        <v>-4.4784548539099425E-2</v>
      </c>
      <c r="R81" s="8">
        <f t="shared" si="15"/>
        <v>-4.7254187865821459E-2</v>
      </c>
      <c r="S81" s="8" t="s">
        <v>421</v>
      </c>
    </row>
    <row r="82" spans="1:19" ht="193.5" customHeight="1" thickBot="1" x14ac:dyDescent="0.35">
      <c r="A82" s="10" t="s">
        <v>422</v>
      </c>
      <c r="B82" s="5" t="s">
        <v>423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1:19" ht="45" customHeight="1" thickBot="1" x14ac:dyDescent="0.35">
      <c r="A83" s="10" t="s">
        <v>424</v>
      </c>
      <c r="B83" s="5" t="s">
        <v>348</v>
      </c>
      <c r="C83" s="8" t="s">
        <v>301</v>
      </c>
      <c r="D83" s="8" t="s">
        <v>425</v>
      </c>
      <c r="E83" s="8">
        <v>0</v>
      </c>
      <c r="F83" s="8">
        <v>0</v>
      </c>
      <c r="G83" s="8">
        <v>0</v>
      </c>
      <c r="H83" s="8">
        <v>0</v>
      </c>
      <c r="I83" s="8">
        <f t="shared" ref="I83:R83" si="16">I75/I74</f>
        <v>3.9302179935186907</v>
      </c>
      <c r="J83" s="8">
        <f t="shared" si="16"/>
        <v>3.6747230852518169</v>
      </c>
      <c r="K83" s="8">
        <f t="shared" si="16"/>
        <v>3.9295750741274853</v>
      </c>
      <c r="L83" s="8">
        <f t="shared" si="16"/>
        <v>3.9301759705290267</v>
      </c>
      <c r="M83" s="8">
        <f t="shared" si="16"/>
        <v>3.9299774127671339</v>
      </c>
      <c r="N83" s="8">
        <f t="shared" si="16"/>
        <v>3.9283270819100138</v>
      </c>
      <c r="O83" s="8">
        <f t="shared" si="16"/>
        <v>5.2874541318740436</v>
      </c>
      <c r="P83" s="8">
        <f t="shared" si="16"/>
        <v>3.9291640026945682</v>
      </c>
      <c r="Q83" s="8">
        <f t="shared" si="16"/>
        <v>3.928284530757999</v>
      </c>
      <c r="R83" s="8">
        <f t="shared" si="16"/>
        <v>3.9284928116551381</v>
      </c>
      <c r="S83" s="8"/>
    </row>
    <row r="84" spans="1:19" ht="48.75" customHeight="1" thickBot="1" x14ac:dyDescent="0.35">
      <c r="A84" s="10" t="s">
        <v>426</v>
      </c>
      <c r="B84" s="5" t="s">
        <v>350</v>
      </c>
      <c r="C84" s="8" t="s">
        <v>301</v>
      </c>
      <c r="D84" s="8" t="s">
        <v>427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/>
    </row>
    <row r="85" spans="1:19" ht="180.75" customHeight="1" thickBot="1" x14ac:dyDescent="0.35">
      <c r="A85" s="10" t="s">
        <v>428</v>
      </c>
      <c r="B85" s="7" t="s">
        <v>429</v>
      </c>
      <c r="C85" s="8" t="s">
        <v>430</v>
      </c>
      <c r="D85" s="8" t="s">
        <v>431</v>
      </c>
      <c r="E85" s="8">
        <v>0</v>
      </c>
      <c r="F85" s="8">
        <v>0</v>
      </c>
      <c r="G85" s="8">
        <v>0</v>
      </c>
      <c r="H85" s="8">
        <v>0</v>
      </c>
      <c r="I85" s="8">
        <f>(прилож.2!H74+прилож.2!H72)/прилож.2!H88</f>
        <v>3.570981879787861</v>
      </c>
      <c r="J85" s="8">
        <f>(прилож.2!I74+прилож.2!I72)/прилож.2!I88</f>
        <v>3.8593252799057161</v>
      </c>
      <c r="K85" s="8">
        <f>(прилож.2!J74+прилож.2!J72)/прилож.2!J88</f>
        <v>2.7832449420546062</v>
      </c>
      <c r="L85" s="8">
        <f>(прилож.2!K74+прилож.2!K72)/прилож.2!K88</f>
        <v>2.0939275555264554</v>
      </c>
      <c r="M85" s="8">
        <f>(прилож.2!L74+прилож.2!L72)/прилож.2!L88</f>
        <v>1.4556293150910322</v>
      </c>
      <c r="N85" s="8">
        <f>(прилож.2!M74+прилож.2!M72)/прилож.2!M88</f>
        <v>1.4541484992500997</v>
      </c>
      <c r="O85" s="8">
        <f>(прилож.2!N74+прилож.2!N72)/прилож.2!N88</f>
        <v>1.4527119813189386</v>
      </c>
      <c r="P85" s="8">
        <f>(прилож.2!O74+прилож.2!O72)/прилож.2!O88</f>
        <v>1.451319761297549</v>
      </c>
      <c r="Q85" s="8">
        <f>(прилож.2!P74+прилож.2!P72)/прилож.2!P88</f>
        <v>1.4499718391859311</v>
      </c>
      <c r="R85" s="8">
        <f>(прилож.2!Q74+прилож.2!Q72)/прилож.2!Q88</f>
        <v>1.4486618867112599</v>
      </c>
      <c r="S85" s="8"/>
    </row>
    <row r="86" spans="1:19" ht="138.75" customHeight="1" thickBot="1" x14ac:dyDescent="0.35">
      <c r="A86" s="10" t="s">
        <v>432</v>
      </c>
      <c r="B86" s="7" t="s">
        <v>433</v>
      </c>
      <c r="C86" s="8" t="s">
        <v>430</v>
      </c>
      <c r="D86" s="8" t="s">
        <v>434</v>
      </c>
      <c r="E86" s="8" t="e">
        <f>(прилож.2!D71-прилож.2!D72)/прилож.2!D90</f>
        <v>#DIV/0!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/>
    </row>
    <row r="87" spans="1:19" ht="188.25" customHeight="1" thickBot="1" x14ac:dyDescent="0.35">
      <c r="A87" s="10" t="s">
        <v>435</v>
      </c>
      <c r="B87" s="5" t="s">
        <v>436</v>
      </c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19" ht="69.75" customHeight="1" thickBot="1" x14ac:dyDescent="0.35">
      <c r="A88" s="10" t="s">
        <v>437</v>
      </c>
      <c r="B88" s="5" t="s">
        <v>348</v>
      </c>
      <c r="C88" s="8" t="s">
        <v>430</v>
      </c>
      <c r="D88" s="8" t="s">
        <v>438</v>
      </c>
      <c r="E88" s="8">
        <f>F85-E85</f>
        <v>0</v>
      </c>
      <c r="F88" s="8">
        <f t="shared" ref="F88:R88" si="17">G85-F85</f>
        <v>0</v>
      </c>
      <c r="G88" s="8">
        <f t="shared" si="17"/>
        <v>0</v>
      </c>
      <c r="H88" s="8">
        <f t="shared" si="17"/>
        <v>3.570981879787861</v>
      </c>
      <c r="I88" s="8">
        <f t="shared" si="17"/>
        <v>0.28834340011785509</v>
      </c>
      <c r="J88" s="8">
        <f t="shared" si="17"/>
        <v>-1.0760803378511099</v>
      </c>
      <c r="K88" s="8">
        <f t="shared" si="17"/>
        <v>-0.68931738652815078</v>
      </c>
      <c r="L88" s="8">
        <f t="shared" si="17"/>
        <v>-0.63829824043542316</v>
      </c>
      <c r="M88" s="8">
        <f t="shared" si="17"/>
        <v>-1.4808158409325145E-3</v>
      </c>
      <c r="N88" s="8">
        <f t="shared" si="17"/>
        <v>-1.4365179311610632E-3</v>
      </c>
      <c r="O88" s="8">
        <f t="shared" si="17"/>
        <v>-1.3922200213896119E-3</v>
      </c>
      <c r="P88" s="8">
        <f t="shared" si="17"/>
        <v>-1.3479221116179385E-3</v>
      </c>
      <c r="Q88" s="8">
        <f t="shared" si="17"/>
        <v>-1.3099524746711388E-3</v>
      </c>
      <c r="R88" s="8">
        <f t="shared" si="17"/>
        <v>-1.4486618867112599</v>
      </c>
      <c r="S88" s="8" t="s">
        <v>40</v>
      </c>
    </row>
    <row r="89" spans="1:19" ht="73.5" customHeight="1" thickBot="1" x14ac:dyDescent="0.35">
      <c r="A89" s="10" t="s">
        <v>439</v>
      </c>
      <c r="B89" s="5" t="s">
        <v>350</v>
      </c>
      <c r="C89" s="8" t="s">
        <v>430</v>
      </c>
      <c r="D89" s="8" t="s">
        <v>440</v>
      </c>
      <c r="E89" s="8">
        <f>F85-$E$85</f>
        <v>0</v>
      </c>
      <c r="F89" s="8">
        <f t="shared" ref="F89:R89" si="18">G85-$E$85</f>
        <v>0</v>
      </c>
      <c r="G89" s="8">
        <f t="shared" si="18"/>
        <v>0</v>
      </c>
      <c r="H89" s="8">
        <f t="shared" si="18"/>
        <v>3.570981879787861</v>
      </c>
      <c r="I89" s="8">
        <f t="shared" si="18"/>
        <v>3.8593252799057161</v>
      </c>
      <c r="J89" s="8">
        <f t="shared" si="18"/>
        <v>2.7832449420546062</v>
      </c>
      <c r="K89" s="8">
        <f t="shared" si="18"/>
        <v>2.0939275555264554</v>
      </c>
      <c r="L89" s="8">
        <f t="shared" si="18"/>
        <v>1.4556293150910322</v>
      </c>
      <c r="M89" s="8">
        <f t="shared" si="18"/>
        <v>1.4541484992500997</v>
      </c>
      <c r="N89" s="8">
        <f t="shared" si="18"/>
        <v>1.4527119813189386</v>
      </c>
      <c r="O89" s="8">
        <f t="shared" si="18"/>
        <v>1.451319761297549</v>
      </c>
      <c r="P89" s="8">
        <f t="shared" si="18"/>
        <v>1.4499718391859311</v>
      </c>
      <c r="Q89" s="8">
        <f t="shared" si="18"/>
        <v>1.4486618867112599</v>
      </c>
      <c r="R89" s="8">
        <f t="shared" si="18"/>
        <v>0</v>
      </c>
      <c r="S89" s="8" t="s">
        <v>441</v>
      </c>
    </row>
    <row r="90" spans="1:19" ht="152.25" customHeight="1" thickBot="1" x14ac:dyDescent="0.35">
      <c r="A90" s="10" t="s">
        <v>442</v>
      </c>
      <c r="B90" s="5" t="s">
        <v>443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19" ht="64.5" customHeight="1" thickBot="1" x14ac:dyDescent="0.35">
      <c r="A91" s="10" t="s">
        <v>444</v>
      </c>
      <c r="B91" s="5" t="s">
        <v>348</v>
      </c>
      <c r="C91" s="8" t="s">
        <v>430</v>
      </c>
      <c r="D91" s="8" t="s">
        <v>445</v>
      </c>
      <c r="E91" s="8" t="e">
        <f>F86-E86</f>
        <v>#DIV/0!</v>
      </c>
      <c r="F91" s="8">
        <f t="shared" ref="F91:R91" si="19">G86-F86</f>
        <v>0</v>
      </c>
      <c r="G91" s="8">
        <f t="shared" si="19"/>
        <v>0</v>
      </c>
      <c r="H91" s="8">
        <f t="shared" si="19"/>
        <v>0</v>
      </c>
      <c r="I91" s="8">
        <f t="shared" si="19"/>
        <v>0</v>
      </c>
      <c r="J91" s="8">
        <f t="shared" si="19"/>
        <v>0</v>
      </c>
      <c r="K91" s="8">
        <f t="shared" si="19"/>
        <v>0</v>
      </c>
      <c r="L91" s="8">
        <f t="shared" si="19"/>
        <v>0</v>
      </c>
      <c r="M91" s="8">
        <f t="shared" si="19"/>
        <v>0</v>
      </c>
      <c r="N91" s="8">
        <f t="shared" si="19"/>
        <v>0</v>
      </c>
      <c r="O91" s="8">
        <f t="shared" si="19"/>
        <v>0</v>
      </c>
      <c r="P91" s="8">
        <f t="shared" si="19"/>
        <v>0</v>
      </c>
      <c r="Q91" s="8">
        <f t="shared" si="19"/>
        <v>0</v>
      </c>
      <c r="R91" s="8">
        <f t="shared" si="19"/>
        <v>0</v>
      </c>
      <c r="S91" s="8" t="s">
        <v>40</v>
      </c>
    </row>
    <row r="92" spans="1:19" ht="66" customHeight="1" thickBot="1" x14ac:dyDescent="0.35">
      <c r="A92" s="10" t="s">
        <v>446</v>
      </c>
      <c r="B92" s="5" t="s">
        <v>350</v>
      </c>
      <c r="C92" s="8" t="s">
        <v>430</v>
      </c>
      <c r="D92" s="8" t="s">
        <v>447</v>
      </c>
      <c r="E92" s="8" t="e">
        <f>F86-$E$86</f>
        <v>#DIV/0!</v>
      </c>
      <c r="F92" s="8" t="e">
        <f t="shared" ref="F92:R92" si="20">G86-$E$86</f>
        <v>#DIV/0!</v>
      </c>
      <c r="G92" s="8" t="e">
        <f t="shared" si="20"/>
        <v>#DIV/0!</v>
      </c>
      <c r="H92" s="8" t="e">
        <f t="shared" si="20"/>
        <v>#DIV/0!</v>
      </c>
      <c r="I92" s="8" t="e">
        <f t="shared" si="20"/>
        <v>#DIV/0!</v>
      </c>
      <c r="J92" s="8" t="e">
        <f t="shared" si="20"/>
        <v>#DIV/0!</v>
      </c>
      <c r="K92" s="8" t="e">
        <f t="shared" si="20"/>
        <v>#DIV/0!</v>
      </c>
      <c r="L92" s="8" t="e">
        <f t="shared" si="20"/>
        <v>#DIV/0!</v>
      </c>
      <c r="M92" s="8" t="e">
        <f t="shared" si="20"/>
        <v>#DIV/0!</v>
      </c>
      <c r="N92" s="8" t="e">
        <f t="shared" si="20"/>
        <v>#DIV/0!</v>
      </c>
      <c r="O92" s="8" t="e">
        <f t="shared" si="20"/>
        <v>#DIV/0!</v>
      </c>
      <c r="P92" s="8" t="e">
        <f t="shared" si="20"/>
        <v>#DIV/0!</v>
      </c>
      <c r="Q92" s="8" t="e">
        <f t="shared" si="20"/>
        <v>#DIV/0!</v>
      </c>
      <c r="R92" s="8" t="e">
        <f t="shared" si="20"/>
        <v>#DIV/0!</v>
      </c>
      <c r="S92" s="8" t="s">
        <v>448</v>
      </c>
    </row>
    <row r="93" spans="1:19" ht="201" customHeight="1" thickBot="1" x14ac:dyDescent="0.35">
      <c r="A93" s="10" t="s">
        <v>449</v>
      </c>
      <c r="B93" s="5" t="s">
        <v>450</v>
      </c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19" ht="49.5" customHeight="1" thickBot="1" x14ac:dyDescent="0.35">
      <c r="A94" s="10" t="s">
        <v>451</v>
      </c>
      <c r="B94" s="5" t="s">
        <v>348</v>
      </c>
      <c r="C94" s="8" t="s">
        <v>301</v>
      </c>
      <c r="D94" s="8" t="s">
        <v>452</v>
      </c>
      <c r="E94" s="8">
        <v>0</v>
      </c>
      <c r="F94" s="8">
        <v>0</v>
      </c>
      <c r="G94" s="8">
        <v>0</v>
      </c>
      <c r="H94" s="8">
        <v>0</v>
      </c>
      <c r="I94" s="8">
        <f t="shared" ref="I94:R94" si="21">I86/I85</f>
        <v>0</v>
      </c>
      <c r="J94" s="8">
        <f t="shared" si="21"/>
        <v>0</v>
      </c>
      <c r="K94" s="8">
        <f t="shared" si="21"/>
        <v>0</v>
      </c>
      <c r="L94" s="8">
        <f t="shared" si="21"/>
        <v>0</v>
      </c>
      <c r="M94" s="8">
        <f t="shared" si="21"/>
        <v>0</v>
      </c>
      <c r="N94" s="8">
        <f t="shared" si="21"/>
        <v>0</v>
      </c>
      <c r="O94" s="8">
        <f t="shared" si="21"/>
        <v>0</v>
      </c>
      <c r="P94" s="8">
        <f t="shared" si="21"/>
        <v>0</v>
      </c>
      <c r="Q94" s="8">
        <f t="shared" si="21"/>
        <v>0</v>
      </c>
      <c r="R94" s="8">
        <f t="shared" si="21"/>
        <v>0</v>
      </c>
      <c r="S94" s="8"/>
    </row>
    <row r="95" spans="1:19" ht="62.25" customHeight="1" thickBot="1" x14ac:dyDescent="0.35">
      <c r="A95" s="10" t="s">
        <v>453</v>
      </c>
      <c r="B95" s="5" t="s">
        <v>350</v>
      </c>
      <c r="C95" s="8" t="s">
        <v>301</v>
      </c>
      <c r="D95" s="8" t="s">
        <v>454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/>
    </row>
    <row r="96" spans="1:19" ht="203.25" customHeight="1" thickBot="1" x14ac:dyDescent="0.35">
      <c r="A96" s="10" t="s">
        <v>455</v>
      </c>
      <c r="B96" s="5" t="s">
        <v>456</v>
      </c>
      <c r="C96" s="8" t="s">
        <v>457</v>
      </c>
      <c r="D96" s="8" t="s">
        <v>458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/>
    </row>
    <row r="97" spans="1:19" ht="134.25" customHeight="1" thickBot="1" x14ac:dyDescent="0.35">
      <c r="A97" s="10" t="s">
        <v>459</v>
      </c>
      <c r="B97" s="5" t="s">
        <v>460</v>
      </c>
      <c r="C97" s="8" t="s">
        <v>457</v>
      </c>
      <c r="D97" s="8" t="s">
        <v>461</v>
      </c>
      <c r="E97" s="8">
        <v>0</v>
      </c>
      <c r="F97" s="8">
        <v>0</v>
      </c>
      <c r="G97" s="8">
        <v>0</v>
      </c>
      <c r="H97" s="8">
        <v>0</v>
      </c>
      <c r="I97" s="8">
        <f>(прилож.2!H62-прилож.2!H63)/прилож.2!H91</f>
        <v>0</v>
      </c>
      <c r="J97" s="8">
        <f>(прилож.2!I62-прилож.2!I63)/прилож.2!I91</f>
        <v>0</v>
      </c>
      <c r="K97" s="8">
        <f>(прилож.2!J62-прилож.2!J63)/прилож.2!J91</f>
        <v>0</v>
      </c>
      <c r="L97" s="8">
        <f>(прилож.2!K62-прилож.2!K63)/прилож.2!K91</f>
        <v>0</v>
      </c>
      <c r="M97" s="8">
        <f>(прилож.2!L62-прилож.2!L63)/прилож.2!L91</f>
        <v>0</v>
      </c>
      <c r="N97" s="8">
        <f>(прилож.2!M62-прилож.2!M63)/прилож.2!M91</f>
        <v>0</v>
      </c>
      <c r="O97" s="8">
        <f>(прилож.2!N62-прилож.2!N63)/прилож.2!N91</f>
        <v>0</v>
      </c>
      <c r="P97" s="8">
        <f>(прилож.2!O62-прилож.2!O63)/прилож.2!O91</f>
        <v>0</v>
      </c>
      <c r="Q97" s="8">
        <f>(прилож.2!P62-прилож.2!P63)/прилож.2!P91</f>
        <v>0</v>
      </c>
      <c r="R97" s="8">
        <f>(прилож.2!Q62-прилож.2!Q63)/прилож.2!Q91</f>
        <v>0</v>
      </c>
      <c r="S97" s="8"/>
    </row>
    <row r="98" spans="1:19" ht="218.25" customHeight="1" thickBot="1" x14ac:dyDescent="0.35">
      <c r="A98" s="10" t="s">
        <v>462</v>
      </c>
      <c r="B98" s="5" t="s">
        <v>463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spans="1:19" ht="72" customHeight="1" thickBot="1" x14ac:dyDescent="0.35">
      <c r="A99" s="10" t="s">
        <v>464</v>
      </c>
      <c r="B99" s="5" t="s">
        <v>348</v>
      </c>
      <c r="C99" s="8" t="s">
        <v>457</v>
      </c>
      <c r="D99" s="8" t="s">
        <v>465</v>
      </c>
      <c r="E99" s="8">
        <f>F96-E96</f>
        <v>0</v>
      </c>
      <c r="F99" s="8">
        <f t="shared" ref="F99:R99" si="22">G96-F96</f>
        <v>0</v>
      </c>
      <c r="G99" s="8">
        <f t="shared" si="22"/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f t="shared" si="22"/>
        <v>0</v>
      </c>
      <c r="N99" s="8">
        <f t="shared" si="22"/>
        <v>0</v>
      </c>
      <c r="O99" s="8">
        <f t="shared" si="22"/>
        <v>0</v>
      </c>
      <c r="P99" s="8">
        <f t="shared" si="22"/>
        <v>0</v>
      </c>
      <c r="Q99" s="8">
        <f t="shared" si="22"/>
        <v>0</v>
      </c>
      <c r="R99" s="8">
        <f t="shared" si="22"/>
        <v>0</v>
      </c>
      <c r="S99" s="8" t="s">
        <v>40</v>
      </c>
    </row>
    <row r="100" spans="1:19" ht="75.75" customHeight="1" thickBot="1" x14ac:dyDescent="0.35">
      <c r="A100" s="10" t="s">
        <v>466</v>
      </c>
      <c r="B100" s="5" t="s">
        <v>350</v>
      </c>
      <c r="C100" s="8" t="s">
        <v>457</v>
      </c>
      <c r="D100" s="8" t="s">
        <v>467</v>
      </c>
      <c r="E100" s="8">
        <f>F96-$E$96</f>
        <v>0</v>
      </c>
      <c r="F100" s="8">
        <f t="shared" ref="F100:R100" si="23">G96-$E$96</f>
        <v>0</v>
      </c>
      <c r="G100" s="8">
        <f t="shared" si="23"/>
        <v>0</v>
      </c>
      <c r="H100" s="8">
        <f t="shared" si="23"/>
        <v>0</v>
      </c>
      <c r="I100" s="8">
        <f t="shared" si="23"/>
        <v>0</v>
      </c>
      <c r="J100" s="8">
        <f t="shared" si="23"/>
        <v>0</v>
      </c>
      <c r="K100" s="8">
        <f t="shared" si="23"/>
        <v>0</v>
      </c>
      <c r="L100" s="8">
        <f t="shared" si="23"/>
        <v>0</v>
      </c>
      <c r="M100" s="8">
        <f t="shared" si="23"/>
        <v>0</v>
      </c>
      <c r="N100" s="8">
        <f t="shared" si="23"/>
        <v>0</v>
      </c>
      <c r="O100" s="8">
        <f t="shared" si="23"/>
        <v>0</v>
      </c>
      <c r="P100" s="8">
        <f t="shared" si="23"/>
        <v>0</v>
      </c>
      <c r="Q100" s="8">
        <f t="shared" si="23"/>
        <v>0</v>
      </c>
      <c r="R100" s="8">
        <f t="shared" si="23"/>
        <v>0</v>
      </c>
      <c r="S100" s="8" t="s">
        <v>468</v>
      </c>
    </row>
    <row r="101" spans="1:19" ht="147" customHeight="1" thickBot="1" x14ac:dyDescent="0.35">
      <c r="A101" s="10" t="s">
        <v>469</v>
      </c>
      <c r="B101" s="5" t="s">
        <v>470</v>
      </c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 t="s">
        <v>40</v>
      </c>
    </row>
    <row r="102" spans="1:19" ht="60.75" customHeight="1" thickBot="1" x14ac:dyDescent="0.35">
      <c r="A102" s="10" t="s">
        <v>471</v>
      </c>
      <c r="B102" s="5" t="s">
        <v>348</v>
      </c>
      <c r="C102" s="8" t="s">
        <v>457</v>
      </c>
      <c r="D102" s="8" t="s">
        <v>472</v>
      </c>
      <c r="E102" s="8">
        <v>0</v>
      </c>
      <c r="F102" s="8">
        <f t="shared" ref="F102:R102" si="24">G97-F97</f>
        <v>0</v>
      </c>
      <c r="G102" s="8">
        <f t="shared" si="24"/>
        <v>0</v>
      </c>
      <c r="H102" s="8">
        <f t="shared" si="24"/>
        <v>0</v>
      </c>
      <c r="I102" s="8">
        <f t="shared" si="24"/>
        <v>0</v>
      </c>
      <c r="J102" s="8">
        <f t="shared" si="24"/>
        <v>0</v>
      </c>
      <c r="K102" s="8">
        <f t="shared" si="24"/>
        <v>0</v>
      </c>
      <c r="L102" s="8">
        <f t="shared" si="24"/>
        <v>0</v>
      </c>
      <c r="M102" s="8">
        <f t="shared" si="24"/>
        <v>0</v>
      </c>
      <c r="N102" s="8">
        <f t="shared" si="24"/>
        <v>0</v>
      </c>
      <c r="O102" s="8">
        <f t="shared" si="24"/>
        <v>0</v>
      </c>
      <c r="P102" s="8">
        <f t="shared" si="24"/>
        <v>0</v>
      </c>
      <c r="Q102" s="8">
        <f t="shared" si="24"/>
        <v>0</v>
      </c>
      <c r="R102" s="8">
        <f t="shared" si="24"/>
        <v>0</v>
      </c>
      <c r="S102" s="8"/>
    </row>
    <row r="103" spans="1:19" ht="60.75" customHeight="1" thickBot="1" x14ac:dyDescent="0.35">
      <c r="A103" s="10" t="s">
        <v>473</v>
      </c>
      <c r="B103" s="5" t="s">
        <v>350</v>
      </c>
      <c r="C103" s="8" t="s">
        <v>457</v>
      </c>
      <c r="D103" s="8" t="s">
        <v>474</v>
      </c>
      <c r="E103" s="8">
        <f>F97-$E$97</f>
        <v>0</v>
      </c>
      <c r="F103" s="8">
        <f t="shared" ref="F103:R103" si="25">G97-$E$97</f>
        <v>0</v>
      </c>
      <c r="G103" s="8">
        <f t="shared" si="25"/>
        <v>0</v>
      </c>
      <c r="H103" s="8">
        <f t="shared" si="25"/>
        <v>0</v>
      </c>
      <c r="I103" s="8">
        <f t="shared" si="25"/>
        <v>0</v>
      </c>
      <c r="J103" s="8">
        <f t="shared" si="25"/>
        <v>0</v>
      </c>
      <c r="K103" s="8">
        <f t="shared" si="25"/>
        <v>0</v>
      </c>
      <c r="L103" s="8">
        <f t="shared" si="25"/>
        <v>0</v>
      </c>
      <c r="M103" s="8">
        <f t="shared" si="25"/>
        <v>0</v>
      </c>
      <c r="N103" s="8">
        <f t="shared" si="25"/>
        <v>0</v>
      </c>
      <c r="O103" s="8">
        <f t="shared" si="25"/>
        <v>0</v>
      </c>
      <c r="P103" s="8">
        <f t="shared" si="25"/>
        <v>0</v>
      </c>
      <c r="Q103" s="8">
        <f t="shared" si="25"/>
        <v>0</v>
      </c>
      <c r="R103" s="8">
        <f t="shared" si="25"/>
        <v>0</v>
      </c>
      <c r="S103" s="8" t="s">
        <v>475</v>
      </c>
    </row>
    <row r="104" spans="1:19" ht="216" customHeight="1" thickBot="1" x14ac:dyDescent="0.35">
      <c r="A104" s="10" t="s">
        <v>476</v>
      </c>
      <c r="B104" s="5" t="s">
        <v>477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19" ht="66" customHeight="1" thickBot="1" x14ac:dyDescent="0.35">
      <c r="A105" s="10" t="s">
        <v>478</v>
      </c>
      <c r="B105" s="5" t="s">
        <v>348</v>
      </c>
      <c r="C105" s="8" t="s">
        <v>301</v>
      </c>
      <c r="D105" s="8" t="s">
        <v>479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/>
    </row>
    <row r="106" spans="1:19" ht="81" customHeight="1" thickBot="1" x14ac:dyDescent="0.35">
      <c r="A106" s="10" t="s">
        <v>480</v>
      </c>
      <c r="B106" s="5" t="s">
        <v>350</v>
      </c>
      <c r="C106" s="8" t="s">
        <v>301</v>
      </c>
      <c r="D106" s="8" t="s">
        <v>481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/>
    </row>
    <row r="107" spans="1:19" ht="207" customHeight="1" thickBot="1" x14ac:dyDescent="0.35">
      <c r="A107" s="10" t="s">
        <v>482</v>
      </c>
      <c r="B107" s="5" t="s">
        <v>483</v>
      </c>
      <c r="C107" s="8" t="s">
        <v>484</v>
      </c>
      <c r="D107" s="8" t="s">
        <v>485</v>
      </c>
      <c r="E107" s="8">
        <f>(прилож.2!D82+прилож.2!D78)/прилож.2!D92</f>
        <v>0.48211260880320789</v>
      </c>
      <c r="F107" s="8">
        <f>(прилож.2!E82+прилож.2!E78)/прилож.2!E92</f>
        <v>0.38383583695230866</v>
      </c>
      <c r="G107" s="8">
        <f>(прилож.2!F82+прилож.2!F78)/прилож.2!F92</f>
        <v>0.31156829242568068</v>
      </c>
      <c r="H107" s="8">
        <f>(прилож.2!G82+прилож.2!G78)/прилож.2!G92</f>
        <v>0.24414076951535332</v>
      </c>
      <c r="I107" s="8">
        <f>(прилож.2!H82+прилож.2!H78)/прилож.2!H92</f>
        <v>0.1988778586840918</v>
      </c>
      <c r="J107" s="8">
        <f>(прилож.2!I82+прилож.2!I78)/прилож.2!I92</f>
        <v>0.16597653626963951</v>
      </c>
      <c r="K107" s="8">
        <f>(прилож.2!J82+прилож.2!J78)/прилож.2!J92</f>
        <v>0.14140416028054187</v>
      </c>
      <c r="L107" s="8">
        <f>(прилож.2!K82+прилож.2!K78)/прилож.2!K92</f>
        <v>8.0836370646820449E-2</v>
      </c>
      <c r="M107" s="8">
        <f>(прилож.2!L82+прилож.2!L78)/прилож.2!L92</f>
        <v>5.458337815859917E-2</v>
      </c>
      <c r="N107" s="8">
        <f>(прилож.2!M82+прилож.2!M78)/прилож.2!M92</f>
        <v>5.2962707488245227E-2</v>
      </c>
      <c r="O107" s="8">
        <f>(прилож.2!N82+прилож.2!N78)/прилож.2!N92</f>
        <v>5.1391397345922379E-2</v>
      </c>
      <c r="P107" s="8">
        <f>(прилож.2!O82+прилож.2!O78)/прилож.2!O92</f>
        <v>4.9867549249783254E-2</v>
      </c>
      <c r="Q107" s="8">
        <f>(прилож.2!P82+прилож.2!P78)/прилож.2!P92</f>
        <v>4.8389264717980524E-2</v>
      </c>
      <c r="R107" s="8">
        <f>(прилож.2!Q82+прилож.2!Q78)/прилож.2!Q92</f>
        <v>4.6955910923231724E-2</v>
      </c>
      <c r="S107" s="8"/>
    </row>
    <row r="108" spans="1:19" ht="146.25" customHeight="1" thickBot="1" x14ac:dyDescent="0.35">
      <c r="A108" s="10" t="s">
        <v>486</v>
      </c>
      <c r="B108" s="5" t="s">
        <v>487</v>
      </c>
      <c r="C108" s="8" t="s">
        <v>484</v>
      </c>
      <c r="D108" s="8" t="s">
        <v>488</v>
      </c>
      <c r="E108" s="47">
        <f>(прилож.2!D76-прилож.2!D78)/прилож.2!D93</f>
        <v>2.7584782117859551E-3</v>
      </c>
      <c r="F108" s="47">
        <f>(прилож.2!E76-прилож.2!E78)/прилож.2!E93</f>
        <v>2.5025739444569867E-3</v>
      </c>
      <c r="G108" s="47">
        <f>(прилож.2!F76-прилож.2!F78)/прилож.2!F93</f>
        <v>-2.0665229171370515E-2</v>
      </c>
      <c r="H108" s="47">
        <f>(прилож.2!G76-прилож.2!G78)/прилож.2!G93</f>
        <v>2.1358094377963398E-3</v>
      </c>
      <c r="I108" s="47">
        <f>(прилож.2!H76-прилож.2!H78)/прилож.2!H93</f>
        <v>2.7501975615263062E-3</v>
      </c>
      <c r="J108" s="47">
        <f>(прилож.2!I76-прилож.2!I78)/прилож.2!I93</f>
        <v>3.3722341386317489E-3</v>
      </c>
      <c r="K108" s="47">
        <f>(прилож.2!J76-прилож.2!J78)/прилож.2!J93</f>
        <v>4.0888144113950513E-3</v>
      </c>
      <c r="L108" s="47">
        <f>(прилож.2!K76-прилож.2!K78)/прилож.2!K93</f>
        <v>4.9577756708486737E-3</v>
      </c>
      <c r="M108" s="47">
        <f>(прилож.2!L76-прилож.2!L78)/прилож.2!L93</f>
        <v>6.010473368703916E-3</v>
      </c>
      <c r="N108" s="47">
        <f>(прилож.2!M76-прилож.2!M78)/прилож.2!M93</f>
        <v>7.2882932543237161E-3</v>
      </c>
      <c r="O108" s="47">
        <f>(прилож.2!N76-прилож.2!N78)/прилож.2!N93</f>
        <v>8.8380004952467138E-3</v>
      </c>
      <c r="P108" s="47">
        <f>(прилож.2!O76-прилож.2!O78)/прилож.2!O93</f>
        <v>1.0715150862649056E-2</v>
      </c>
      <c r="Q108" s="47">
        <f>(прилож.2!P76-прилож.2!P78)/прилож.2!P93</f>
        <v>1.2991841197745818E-2</v>
      </c>
      <c r="R108" s="47">
        <f>(прилож.2!Q76-прилож.2!Q78)/прилож.2!Q93</f>
        <v>1.575195558920009E-2</v>
      </c>
      <c r="S108" s="8"/>
    </row>
    <row r="109" spans="1:19" ht="177" customHeight="1" thickBot="1" x14ac:dyDescent="0.35">
      <c r="A109" s="10" t="s">
        <v>489</v>
      </c>
      <c r="B109" s="5" t="s">
        <v>490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</row>
    <row r="110" spans="1:19" ht="73.5" customHeight="1" thickBot="1" x14ac:dyDescent="0.35">
      <c r="A110" s="10" t="s">
        <v>491</v>
      </c>
      <c r="B110" s="5" t="s">
        <v>348</v>
      </c>
      <c r="C110" s="8" t="s">
        <v>484</v>
      </c>
      <c r="D110" s="8" t="s">
        <v>492</v>
      </c>
      <c r="E110" s="8">
        <f>F107-E107</f>
        <v>-9.8276771850899225E-2</v>
      </c>
      <c r="F110" s="8">
        <f t="shared" ref="F110:R110" si="26">G107-F107</f>
        <v>-7.226754452662798E-2</v>
      </c>
      <c r="G110" s="8">
        <f t="shared" si="26"/>
        <v>-6.7427522910327359E-2</v>
      </c>
      <c r="H110" s="8">
        <f t="shared" si="26"/>
        <v>-4.5262910831261521E-2</v>
      </c>
      <c r="I110" s="8">
        <f t="shared" si="26"/>
        <v>-3.2901322414452289E-2</v>
      </c>
      <c r="J110" s="8">
        <f t="shared" si="26"/>
        <v>-2.4572375989097645E-2</v>
      </c>
      <c r="K110" s="8">
        <f t="shared" si="26"/>
        <v>-6.0567789633721419E-2</v>
      </c>
      <c r="L110" s="8">
        <f t="shared" si="26"/>
        <v>-2.6252992488221279E-2</v>
      </c>
      <c r="M110" s="8">
        <f t="shared" si="26"/>
        <v>-1.6206706703539436E-3</v>
      </c>
      <c r="N110" s="8">
        <f t="shared" si="26"/>
        <v>-1.5713101423228473E-3</v>
      </c>
      <c r="O110" s="8">
        <f t="shared" si="26"/>
        <v>-1.5238480961391257E-3</v>
      </c>
      <c r="P110" s="8">
        <f t="shared" si="26"/>
        <v>-1.4782845318027302E-3</v>
      </c>
      <c r="Q110" s="8">
        <f t="shared" si="26"/>
        <v>-1.4333537947487998E-3</v>
      </c>
      <c r="R110" s="8">
        <f t="shared" si="26"/>
        <v>-4.6955910923231724E-2</v>
      </c>
      <c r="S110" s="8" t="s">
        <v>40</v>
      </c>
    </row>
    <row r="111" spans="1:19" ht="90.75" customHeight="1" thickBot="1" x14ac:dyDescent="0.35">
      <c r="A111" s="10" t="s">
        <v>493</v>
      </c>
      <c r="B111" s="5" t="s">
        <v>350</v>
      </c>
      <c r="C111" s="8" t="s">
        <v>484</v>
      </c>
      <c r="D111" s="8" t="s">
        <v>494</v>
      </c>
      <c r="E111" s="8">
        <f>F107-$E$107</f>
        <v>-9.8276771850899225E-2</v>
      </c>
      <c r="F111" s="8">
        <f t="shared" ref="F111:R111" si="27">G107-$E$107</f>
        <v>-0.17054431637752721</v>
      </c>
      <c r="G111" s="8">
        <f t="shared" si="27"/>
        <v>-0.23797183928785456</v>
      </c>
      <c r="H111" s="8">
        <f t="shared" si="27"/>
        <v>-0.28323475011911609</v>
      </c>
      <c r="I111" s="8">
        <f t="shared" si="27"/>
        <v>-0.31613607253356835</v>
      </c>
      <c r="J111" s="8">
        <f t="shared" si="27"/>
        <v>-0.34070844852266602</v>
      </c>
      <c r="K111" s="8">
        <f t="shared" si="27"/>
        <v>-0.40127623815638747</v>
      </c>
      <c r="L111" s="8">
        <f t="shared" si="27"/>
        <v>-0.42752923064460874</v>
      </c>
      <c r="M111" s="8">
        <f t="shared" si="27"/>
        <v>-0.42914990131496267</v>
      </c>
      <c r="N111" s="8">
        <f t="shared" si="27"/>
        <v>-0.43072121145728548</v>
      </c>
      <c r="O111" s="8">
        <f t="shared" si="27"/>
        <v>-0.43224505955342463</v>
      </c>
      <c r="P111" s="8">
        <f t="shared" si="27"/>
        <v>-0.43372334408522739</v>
      </c>
      <c r="Q111" s="8">
        <f t="shared" si="27"/>
        <v>-0.43515669787997618</v>
      </c>
      <c r="R111" s="8">
        <f t="shared" si="27"/>
        <v>-0.48211260880320789</v>
      </c>
      <c r="S111" s="8" t="s">
        <v>495</v>
      </c>
    </row>
    <row r="112" spans="1:19" ht="188.25" customHeight="1" thickBot="1" x14ac:dyDescent="0.35">
      <c r="A112" s="10" t="s">
        <v>496</v>
      </c>
      <c r="B112" s="5" t="s">
        <v>497</v>
      </c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</row>
    <row r="113" spans="1:19" ht="72" customHeight="1" thickBot="1" x14ac:dyDescent="0.35">
      <c r="A113" s="10" t="s">
        <v>498</v>
      </c>
      <c r="B113" s="5" t="s">
        <v>348</v>
      </c>
      <c r="C113" s="8" t="s">
        <v>484</v>
      </c>
      <c r="D113" s="8" t="s">
        <v>499</v>
      </c>
      <c r="E113" s="47">
        <f>F108-E108</f>
        <v>-2.5590426732896836E-4</v>
      </c>
      <c r="F113" s="47">
        <f t="shared" ref="F113:R113" si="28">G108-F108</f>
        <v>-2.3167803115827501E-2</v>
      </c>
      <c r="G113" s="47">
        <f t="shared" si="28"/>
        <v>2.2801038609166855E-2</v>
      </c>
      <c r="H113" s="47">
        <f t="shared" si="28"/>
        <v>6.1438812372996638E-4</v>
      </c>
      <c r="I113" s="47">
        <f t="shared" si="28"/>
        <v>6.2203657710544272E-4</v>
      </c>
      <c r="J113" s="47">
        <f t="shared" si="28"/>
        <v>7.1658027276330248E-4</v>
      </c>
      <c r="K113" s="47">
        <f t="shared" si="28"/>
        <v>8.6896125945362234E-4</v>
      </c>
      <c r="L113" s="47">
        <f t="shared" si="28"/>
        <v>1.0526976978552424E-3</v>
      </c>
      <c r="M113" s="47">
        <f t="shared" si="28"/>
        <v>1.2778198856198001E-3</v>
      </c>
      <c r="N113" s="47">
        <f t="shared" si="28"/>
        <v>1.5497072409229977E-3</v>
      </c>
      <c r="O113" s="47">
        <f t="shared" si="28"/>
        <v>1.8771503674023422E-3</v>
      </c>
      <c r="P113" s="47">
        <f t="shared" si="28"/>
        <v>2.2766903350967625E-3</v>
      </c>
      <c r="Q113" s="47">
        <f t="shared" si="28"/>
        <v>2.7601143914542711E-3</v>
      </c>
      <c r="R113" s="47">
        <f t="shared" si="28"/>
        <v>-1.575195558920009E-2</v>
      </c>
      <c r="S113" s="8" t="s">
        <v>40</v>
      </c>
    </row>
    <row r="114" spans="1:19" ht="84.75" customHeight="1" thickBot="1" x14ac:dyDescent="0.35">
      <c r="A114" s="10" t="s">
        <v>500</v>
      </c>
      <c r="B114" s="5" t="s">
        <v>350</v>
      </c>
      <c r="C114" s="8" t="s">
        <v>484</v>
      </c>
      <c r="D114" s="8" t="s">
        <v>501</v>
      </c>
      <c r="E114" s="47">
        <f>F108-$E$108</f>
        <v>-2.5590426732896836E-4</v>
      </c>
      <c r="F114" s="47">
        <f t="shared" ref="F114:R114" si="29">G108-$E$108</f>
        <v>-2.342370738315647E-2</v>
      </c>
      <c r="G114" s="47">
        <f t="shared" si="29"/>
        <v>-6.2266877398961529E-4</v>
      </c>
      <c r="H114" s="47">
        <f t="shared" si="29"/>
        <v>-8.2806502596489105E-6</v>
      </c>
      <c r="I114" s="47">
        <f t="shared" si="29"/>
        <v>6.1375592684579381E-4</v>
      </c>
      <c r="J114" s="47">
        <f t="shared" si="29"/>
        <v>1.3303361996090963E-3</v>
      </c>
      <c r="K114" s="47">
        <f t="shared" si="29"/>
        <v>2.1992974590627186E-3</v>
      </c>
      <c r="L114" s="47">
        <f t="shared" si="29"/>
        <v>3.251995156917961E-3</v>
      </c>
      <c r="M114" s="47">
        <f t="shared" si="29"/>
        <v>4.529815042537761E-3</v>
      </c>
      <c r="N114" s="47">
        <f t="shared" si="29"/>
        <v>6.0795222834607587E-3</v>
      </c>
      <c r="O114" s="47">
        <f t="shared" si="29"/>
        <v>7.956672650863101E-3</v>
      </c>
      <c r="P114" s="47">
        <f t="shared" si="29"/>
        <v>1.0233362985959863E-2</v>
      </c>
      <c r="Q114" s="47">
        <f t="shared" si="29"/>
        <v>1.2993477377414134E-2</v>
      </c>
      <c r="R114" s="47">
        <f t="shared" si="29"/>
        <v>-2.7584782117859551E-3</v>
      </c>
      <c r="S114" s="8" t="s">
        <v>502</v>
      </c>
    </row>
    <row r="115" spans="1:19" ht="189.75" customHeight="1" thickBot="1" x14ac:dyDescent="0.35">
      <c r="A115" s="10" t="s">
        <v>503</v>
      </c>
      <c r="B115" s="5" t="s">
        <v>504</v>
      </c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</row>
    <row r="116" spans="1:19" ht="69.75" customHeight="1" thickBot="1" x14ac:dyDescent="0.35">
      <c r="A116" s="10" t="s">
        <v>505</v>
      </c>
      <c r="B116" s="5" t="s">
        <v>348</v>
      </c>
      <c r="C116" s="8" t="s">
        <v>301</v>
      </c>
      <c r="D116" s="8" t="s">
        <v>506</v>
      </c>
      <c r="E116" s="8">
        <f>E108/E107</f>
        <v>5.7216471036374205E-3</v>
      </c>
      <c r="F116" s="8">
        <f t="shared" ref="F116:R116" si="30">F108/F107</f>
        <v>6.5199069589948937E-3</v>
      </c>
      <c r="G116" s="8">
        <f t="shared" si="30"/>
        <v>-6.632648338662335E-2</v>
      </c>
      <c r="H116" s="8">
        <f t="shared" si="30"/>
        <v>8.7482702788074275E-3</v>
      </c>
      <c r="I116" s="8">
        <f t="shared" si="30"/>
        <v>1.3828575889359642E-2</v>
      </c>
      <c r="J116" s="8">
        <f t="shared" si="30"/>
        <v>2.0317535324109539E-2</v>
      </c>
      <c r="K116" s="8">
        <f t="shared" si="30"/>
        <v>2.8915799954421135E-2</v>
      </c>
      <c r="L116" s="8">
        <f t="shared" si="30"/>
        <v>6.1331002755053536E-2</v>
      </c>
      <c r="M116" s="8">
        <f t="shared" si="30"/>
        <v>0.11011545220304424</v>
      </c>
      <c r="N116" s="8">
        <f t="shared" si="30"/>
        <v>0.13761179516627453</v>
      </c>
      <c r="O116" s="8">
        <f t="shared" si="30"/>
        <v>0.17197431772008356</v>
      </c>
      <c r="P116" s="8">
        <f t="shared" si="30"/>
        <v>0.21487221697977527</v>
      </c>
      <c r="Q116" s="8">
        <f t="shared" si="30"/>
        <v>0.26848602212627337</v>
      </c>
      <c r="R116" s="8">
        <f t="shared" si="30"/>
        <v>0.33546267721124567</v>
      </c>
      <c r="S116" s="8"/>
    </row>
    <row r="117" spans="1:19" ht="72" customHeight="1" thickBot="1" x14ac:dyDescent="0.35">
      <c r="A117" s="10" t="s">
        <v>507</v>
      </c>
      <c r="B117" s="5" t="s">
        <v>350</v>
      </c>
      <c r="C117" s="8" t="s">
        <v>301</v>
      </c>
      <c r="D117" s="8" t="s">
        <v>508</v>
      </c>
      <c r="E117" s="8">
        <f>E108/$E$107</f>
        <v>5.7216471036374205E-3</v>
      </c>
      <c r="F117" s="8">
        <f t="shared" ref="F117:R117" si="31">F108/$E$107</f>
        <v>5.1908493965120601E-3</v>
      </c>
      <c r="G117" s="8">
        <f t="shared" si="31"/>
        <v>-4.2863905224693667E-2</v>
      </c>
      <c r="H117" s="8">
        <f t="shared" si="31"/>
        <v>4.4301049149041228E-3</v>
      </c>
      <c r="I117" s="8">
        <f t="shared" si="31"/>
        <v>5.7044713440566773E-3</v>
      </c>
      <c r="J117" s="8">
        <f t="shared" si="31"/>
        <v>6.994702227355043E-3</v>
      </c>
      <c r="K117" s="8">
        <f t="shared" si="31"/>
        <v>8.4810360416523612E-3</v>
      </c>
      <c r="L117" s="8">
        <f t="shared" si="31"/>
        <v>1.0283439139158407E-2</v>
      </c>
      <c r="M117" s="8">
        <f t="shared" si="31"/>
        <v>1.2466949129632312E-2</v>
      </c>
      <c r="N117" s="8">
        <f t="shared" si="31"/>
        <v>1.5117408508390003E-2</v>
      </c>
      <c r="O117" s="8">
        <f t="shared" si="31"/>
        <v>1.8331817782542732E-2</v>
      </c>
      <c r="P117" s="8">
        <f t="shared" si="31"/>
        <v>2.222541096622271E-2</v>
      </c>
      <c r="Q117" s="8">
        <f t="shared" si="31"/>
        <v>2.6947731630576208E-2</v>
      </c>
      <c r="R117" s="8">
        <f t="shared" si="31"/>
        <v>3.2672772504960215E-2</v>
      </c>
      <c r="S117" s="8"/>
    </row>
    <row r="118" spans="1:19" ht="48.75" customHeight="1" thickBot="1" x14ac:dyDescent="0.35">
      <c r="A118" s="102" t="s">
        <v>509</v>
      </c>
      <c r="B118" s="103"/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4"/>
    </row>
    <row r="119" spans="1:19" ht="87" customHeight="1" thickBot="1" x14ac:dyDescent="0.35">
      <c r="A119" s="10" t="s">
        <v>510</v>
      </c>
      <c r="B119" s="5" t="s">
        <v>511</v>
      </c>
      <c r="C119" s="8" t="s">
        <v>512</v>
      </c>
      <c r="D119" s="8" t="s">
        <v>513</v>
      </c>
      <c r="E119" s="9">
        <f>прилож.2!E94-прилож.2!D94</f>
        <v>0</v>
      </c>
      <c r="F119" s="9">
        <f>прилож.2!F94-прилож.2!E94</f>
        <v>0</v>
      </c>
      <c r="G119" s="9">
        <f>прилож.2!G94-прилож.2!F94</f>
        <v>0</v>
      </c>
      <c r="H119" s="9">
        <f>прилож.2!H94-прилож.2!G94</f>
        <v>0</v>
      </c>
      <c r="I119" s="9">
        <f>прилож.2!I94-прилож.2!H94</f>
        <v>0</v>
      </c>
      <c r="J119" s="9">
        <f>прилож.2!J94-прилож.2!I94</f>
        <v>0</v>
      </c>
      <c r="K119" s="9">
        <f>прилож.2!K94-прилож.2!J94</f>
        <v>0</v>
      </c>
      <c r="L119" s="9">
        <f>прилож.2!L94-прилож.2!K94</f>
        <v>0</v>
      </c>
      <c r="M119" s="9">
        <f>прилож.2!M94-прилож.2!L94</f>
        <v>0</v>
      </c>
      <c r="N119" s="9">
        <f>прилож.2!N94-прилож.2!M94</f>
        <v>0</v>
      </c>
      <c r="O119" s="9">
        <f>прилож.2!O94-прилож.2!N94</f>
        <v>0</v>
      </c>
      <c r="P119" s="9">
        <f>прилож.2!P94-прилож.2!O94</f>
        <v>0</v>
      </c>
      <c r="Q119" s="9">
        <f>прилож.2!Q94-прилож.2!P94</f>
        <v>0</v>
      </c>
      <c r="R119" s="9">
        <f>прилож.2!R94-прилож.2!Q94</f>
        <v>0</v>
      </c>
      <c r="S119" s="3" t="s">
        <v>514</v>
      </c>
    </row>
    <row r="120" spans="1:19" ht="75.75" customHeight="1" thickBot="1" x14ac:dyDescent="0.35">
      <c r="A120" s="10" t="s">
        <v>516</v>
      </c>
      <c r="B120" s="5" t="s">
        <v>517</v>
      </c>
      <c r="C120" s="8" t="s">
        <v>518</v>
      </c>
      <c r="D120" s="8" t="s">
        <v>519</v>
      </c>
      <c r="E120" s="9">
        <f>прилож.2!E95-прилож.2!D95</f>
        <v>-0.19999999999998863</v>
      </c>
      <c r="F120" s="9">
        <f>прилож.2!F95-прилож.2!E95</f>
        <v>-9.0000000000003411E-2</v>
      </c>
      <c r="G120" s="9">
        <f>прилож.2!G95-прилож.2!F95</f>
        <v>-0.31000000000000227</v>
      </c>
      <c r="H120" s="9">
        <f>прилож.2!H95-прилож.2!G95</f>
        <v>-4.7199999999999989</v>
      </c>
      <c r="I120" s="9">
        <f>прилож.2!I95-прилож.2!H95</f>
        <v>-4.5699999999999932</v>
      </c>
      <c r="J120" s="9">
        <f>прилож.2!J95-прилож.2!I95</f>
        <v>-4.4399999999999977</v>
      </c>
      <c r="K120" s="9">
        <f>прилож.2!K95-прилож.2!J95</f>
        <v>-4.3100000000000023</v>
      </c>
      <c r="L120" s="9">
        <f>прилож.2!L95-прилож.2!K95</f>
        <v>-4.1700000000000159</v>
      </c>
      <c r="M120" s="9">
        <f>прилож.2!M95-прилож.2!L95</f>
        <v>-4.0600000000000023</v>
      </c>
      <c r="N120" s="9">
        <f>прилож.2!N95-прилож.2!M95</f>
        <v>-3.9199999999999875</v>
      </c>
      <c r="O120" s="9">
        <f>прилож.2!O95-прилож.2!N95</f>
        <v>-3.8200000000000074</v>
      </c>
      <c r="P120" s="9">
        <f>прилож.2!P95-прилож.2!O95</f>
        <v>-3.6899999999999977</v>
      </c>
      <c r="Q120" s="9">
        <f>прилож.2!Q95-прилож.2!P95</f>
        <v>-3.5900000000000034</v>
      </c>
      <c r="R120" s="9">
        <f>прилож.2!R95-прилож.2!Q95</f>
        <v>-115.96</v>
      </c>
      <c r="S120" s="3" t="s">
        <v>515</v>
      </c>
    </row>
    <row r="121" spans="1:19" ht="88.5" customHeight="1" thickBot="1" x14ac:dyDescent="0.35">
      <c r="A121" s="10" t="s">
        <v>520</v>
      </c>
      <c r="B121" s="5" t="s">
        <v>521</v>
      </c>
      <c r="C121" s="8" t="s">
        <v>101</v>
      </c>
      <c r="D121" s="8" t="s">
        <v>522</v>
      </c>
      <c r="E121" s="9">
        <f>прилож.2!E97-прилож.2!D97</f>
        <v>-101964</v>
      </c>
      <c r="F121" s="9">
        <f>прилож.2!F97-прилож.2!E97</f>
        <v>25976</v>
      </c>
      <c r="G121" s="9">
        <f>прилож.2!G97-прилож.2!F97</f>
        <v>1520210</v>
      </c>
      <c r="H121" s="9">
        <f>прилож.2!H97-прилож.2!G97</f>
        <v>-601656</v>
      </c>
      <c r="I121" s="9">
        <f>прилож.2!I97-прилож.2!H97</f>
        <v>-583606</v>
      </c>
      <c r="J121" s="9">
        <f>прилож.2!J97-прилож.2!I97</f>
        <v>-566098</v>
      </c>
      <c r="K121" s="9">
        <f>прилож.2!K97-прилож.2!J97</f>
        <v>-549116</v>
      </c>
      <c r="L121" s="9">
        <f>прилож.2!L97-прилож.2!K97</f>
        <v>-532642</v>
      </c>
      <c r="M121" s="9">
        <f>прилож.2!M97-прилож.2!L97</f>
        <v>-516662</v>
      </c>
      <c r="N121" s="9">
        <f>прилож.2!N97-прилож.2!M97</f>
        <v>-501162</v>
      </c>
      <c r="O121" s="9">
        <f>прилож.2!O97-прилож.2!N97</f>
        <v>-486129</v>
      </c>
      <c r="P121" s="9">
        <f>прилож.2!P97-прилож.2!O97</f>
        <v>-471543</v>
      </c>
      <c r="Q121" s="9">
        <f>прилож.2!Q97-прилож.2!P97</f>
        <v>-457398</v>
      </c>
      <c r="R121" s="9">
        <f>прилож.2!R97-прилож.2!Q97</f>
        <v>-14789188</v>
      </c>
      <c r="S121" s="42"/>
    </row>
    <row r="122" spans="1:19" ht="83.25" customHeight="1" thickBot="1" x14ac:dyDescent="0.35">
      <c r="A122" s="10" t="s">
        <v>523</v>
      </c>
      <c r="B122" s="5" t="s">
        <v>524</v>
      </c>
      <c r="C122" s="8" t="s">
        <v>525</v>
      </c>
      <c r="D122" s="8" t="s">
        <v>526</v>
      </c>
      <c r="E122" s="9">
        <f>прилож.2!E98-прилож.2!D98</f>
        <v>0</v>
      </c>
      <c r="F122" s="9">
        <f>прилож.2!F98-прилож.2!E98</f>
        <v>0</v>
      </c>
      <c r="G122" s="9">
        <f>прилож.2!G98-прилож.2!F98</f>
        <v>-132</v>
      </c>
      <c r="H122" s="9">
        <f>прилож.2!H98-прилож.2!G98</f>
        <v>-134</v>
      </c>
      <c r="I122" s="9">
        <f>прилож.2!I98-прилож.2!H98</f>
        <v>-130</v>
      </c>
      <c r="J122" s="9">
        <f>прилож.2!J98-прилож.2!I98</f>
        <v>-127</v>
      </c>
      <c r="K122" s="9">
        <f>прилож.2!K98-прилож.2!J98</f>
        <v>-122</v>
      </c>
      <c r="L122" s="9">
        <f>прилож.2!L98-прилож.2!K98</f>
        <v>-119</v>
      </c>
      <c r="M122" s="9">
        <f>прилож.2!M98-прилож.2!L98</f>
        <v>-115</v>
      </c>
      <c r="N122" s="9">
        <f>прилож.2!N98-прилож.2!M98</f>
        <v>-112</v>
      </c>
      <c r="O122" s="9">
        <f>прилож.2!O98-прилож.2!N98</f>
        <v>-109</v>
      </c>
      <c r="P122" s="9">
        <f>прилож.2!P98-прилож.2!O98</f>
        <v>-105</v>
      </c>
      <c r="Q122" s="9">
        <f>прилож.2!Q98-прилож.2!P98</f>
        <v>-102</v>
      </c>
      <c r="R122" s="9">
        <f>прилож.2!R98-прилож.2!Q98</f>
        <v>-3300</v>
      </c>
      <c r="S122" s="42"/>
    </row>
    <row r="123" spans="1:19" ht="73.5" customHeight="1" thickBot="1" x14ac:dyDescent="0.35">
      <c r="A123" s="10" t="s">
        <v>527</v>
      </c>
      <c r="B123" s="7" t="s">
        <v>528</v>
      </c>
      <c r="C123" s="8" t="s">
        <v>83</v>
      </c>
      <c r="D123" s="8" t="s">
        <v>529</v>
      </c>
      <c r="E123" s="9">
        <f>прилож.2!E99-прилож.2!D99</f>
        <v>0</v>
      </c>
      <c r="F123" s="9">
        <f>прилож.2!F99-прилож.2!E99</f>
        <v>0</v>
      </c>
      <c r="G123" s="9">
        <f>прилож.2!G99-прилож.2!F99</f>
        <v>0</v>
      </c>
      <c r="H123" s="9">
        <f>прилож.2!H99-прилож.2!G99</f>
        <v>0</v>
      </c>
      <c r="I123" s="9">
        <f>прилож.2!I99-прилож.2!H99</f>
        <v>0</v>
      </c>
      <c r="J123" s="9">
        <f>прилож.2!J99-прилож.2!I99</f>
        <v>0</v>
      </c>
      <c r="K123" s="9">
        <f>прилож.2!K99-прилож.2!J99</f>
        <v>0</v>
      </c>
      <c r="L123" s="9">
        <f>прилож.2!L99-прилож.2!K99</f>
        <v>0</v>
      </c>
      <c r="M123" s="9">
        <f>прилож.2!M99-прилож.2!L99</f>
        <v>0</v>
      </c>
      <c r="N123" s="9">
        <f>прилож.2!N99-прилож.2!M99</f>
        <v>0</v>
      </c>
      <c r="O123" s="9">
        <f>прилож.2!O99-прилож.2!N99</f>
        <v>0</v>
      </c>
      <c r="P123" s="9">
        <f>прилож.2!P99-прилож.2!O99</f>
        <v>0</v>
      </c>
      <c r="Q123" s="9">
        <f>прилож.2!Q99-прилож.2!P99</f>
        <v>0</v>
      </c>
      <c r="R123" s="9">
        <f>прилож.2!R99-прилож.2!Q99</f>
        <v>0</v>
      </c>
      <c r="S123" s="42"/>
    </row>
    <row r="124" spans="1:19" ht="66" customHeight="1" thickBot="1" x14ac:dyDescent="0.35">
      <c r="A124" s="10" t="s">
        <v>530</v>
      </c>
      <c r="B124" s="7" t="s">
        <v>531</v>
      </c>
      <c r="C124" s="8" t="s">
        <v>532</v>
      </c>
      <c r="D124" s="8" t="s">
        <v>533</v>
      </c>
      <c r="E124" s="9">
        <f>прилож.2!E100-прилож.2!D100</f>
        <v>0</v>
      </c>
      <c r="F124" s="9">
        <f>прилож.2!F100-прилож.2!E100</f>
        <v>0</v>
      </c>
      <c r="G124" s="9">
        <f>прилож.2!G100-прилож.2!F100</f>
        <v>0</v>
      </c>
      <c r="H124" s="9">
        <f>прилож.2!H100-прилож.2!G100</f>
        <v>0</v>
      </c>
      <c r="I124" s="9">
        <f>прилож.2!I100-прилож.2!H100</f>
        <v>0</v>
      </c>
      <c r="J124" s="9">
        <f>прилож.2!J100-прилож.2!I100</f>
        <v>0</v>
      </c>
      <c r="K124" s="9">
        <f>прилож.2!K100-прилож.2!J100</f>
        <v>0</v>
      </c>
      <c r="L124" s="9">
        <f>прилож.2!L100-прилож.2!K100</f>
        <v>0</v>
      </c>
      <c r="M124" s="9">
        <f>прилож.2!M100-прилож.2!L100</f>
        <v>0</v>
      </c>
      <c r="N124" s="9">
        <f>прилож.2!N100-прилож.2!M100</f>
        <v>0</v>
      </c>
      <c r="O124" s="9">
        <f>прилож.2!O100-прилож.2!N100</f>
        <v>0</v>
      </c>
      <c r="P124" s="9">
        <f>прилож.2!P100-прилож.2!O100</f>
        <v>0</v>
      </c>
      <c r="Q124" s="9">
        <f>прилож.2!Q100-прилож.2!P100</f>
        <v>0</v>
      </c>
      <c r="R124" s="9">
        <f>прилож.2!R100-прилож.2!Q100</f>
        <v>0</v>
      </c>
      <c r="S124" s="4"/>
    </row>
    <row r="125" spans="1:19" ht="37.5" customHeight="1" thickBot="1" x14ac:dyDescent="0.35">
      <c r="A125" s="102" t="s">
        <v>534</v>
      </c>
      <c r="B125" s="103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4"/>
    </row>
    <row r="126" spans="1:19" ht="225.75" customHeight="1" thickBot="1" x14ac:dyDescent="0.35">
      <c r="A126" s="10" t="s">
        <v>535</v>
      </c>
      <c r="B126" s="5" t="s">
        <v>536</v>
      </c>
      <c r="C126" s="8" t="s">
        <v>8</v>
      </c>
      <c r="D126" s="8" t="s">
        <v>537</v>
      </c>
      <c r="E126" s="40">
        <f>прилож.2!E101-прилож.2!D101</f>
        <v>0</v>
      </c>
      <c r="F126" s="40">
        <f>прилож.2!F101-прилож.2!E101</f>
        <v>0</v>
      </c>
      <c r="G126" s="40">
        <f>прилож.2!G101-прилож.2!F101</f>
        <v>0</v>
      </c>
      <c r="H126" s="40">
        <f>прилож.2!H101-прилож.2!G101</f>
        <v>0</v>
      </c>
      <c r="I126" s="40">
        <f>прилож.2!I101-прилож.2!H101</f>
        <v>0</v>
      </c>
      <c r="J126" s="40">
        <f>прилож.2!J101-прилож.2!I101</f>
        <v>0</v>
      </c>
      <c r="K126" s="40">
        <f>прилож.2!K101-прилож.2!J101</f>
        <v>0</v>
      </c>
      <c r="L126" s="40">
        <f>прилож.2!L101-прилож.2!K101</f>
        <v>0</v>
      </c>
      <c r="M126" s="40">
        <f>прилож.2!M101-прилож.2!L101</f>
        <v>0</v>
      </c>
      <c r="N126" s="40">
        <f>прилож.2!N101-прилож.2!M101</f>
        <v>0</v>
      </c>
      <c r="O126" s="40">
        <f>прилож.2!O101-прилож.2!N101</f>
        <v>0</v>
      </c>
      <c r="P126" s="40">
        <f>прилож.2!P101-прилож.2!O101</f>
        <v>0</v>
      </c>
      <c r="Q126" s="40">
        <f>прилож.2!Q101-прилож.2!P101</f>
        <v>0</v>
      </c>
      <c r="R126" s="40">
        <f>прилож.2!R101-прилож.2!Q101</f>
        <v>0</v>
      </c>
      <c r="S126" s="38" t="s">
        <v>538</v>
      </c>
    </row>
    <row r="127" spans="1:19" ht="246" customHeight="1" thickBot="1" x14ac:dyDescent="0.35">
      <c r="A127" s="10" t="s">
        <v>540</v>
      </c>
      <c r="B127" s="5" t="s">
        <v>541</v>
      </c>
      <c r="C127" s="8" t="s">
        <v>8</v>
      </c>
      <c r="D127" s="8" t="s">
        <v>542</v>
      </c>
      <c r="E127" s="40">
        <f>прилож.2!E102-прилож.2!D102</f>
        <v>0</v>
      </c>
      <c r="F127" s="40">
        <f>прилож.2!F102-прилож.2!E102</f>
        <v>0</v>
      </c>
      <c r="G127" s="40">
        <f>прилож.2!G102-прилож.2!F102</f>
        <v>0</v>
      </c>
      <c r="H127" s="40">
        <f>прилож.2!H102-прилож.2!G102</f>
        <v>0</v>
      </c>
      <c r="I127" s="40">
        <f>прилож.2!I102-прилож.2!H102</f>
        <v>0</v>
      </c>
      <c r="J127" s="40">
        <f>прилож.2!J102-прилож.2!I102</f>
        <v>0</v>
      </c>
      <c r="K127" s="40">
        <f>прилож.2!K102-прилож.2!J102</f>
        <v>0</v>
      </c>
      <c r="L127" s="40">
        <f>прилож.2!L102-прилож.2!K102</f>
        <v>0</v>
      </c>
      <c r="M127" s="40">
        <f>прилож.2!M102-прилож.2!L102</f>
        <v>0</v>
      </c>
      <c r="N127" s="40">
        <f>прилож.2!N102-прилож.2!M102</f>
        <v>0</v>
      </c>
      <c r="O127" s="40">
        <f>прилож.2!O102-прилож.2!N102</f>
        <v>0</v>
      </c>
      <c r="P127" s="40">
        <f>прилож.2!P102-прилож.2!O102</f>
        <v>0</v>
      </c>
      <c r="Q127" s="40">
        <f>прилож.2!Q102-прилож.2!P102</f>
        <v>0</v>
      </c>
      <c r="R127" s="40">
        <f>прилож.2!R102-прилож.2!Q102</f>
        <v>0</v>
      </c>
      <c r="S127" s="8" t="s">
        <v>539</v>
      </c>
    </row>
  </sheetData>
  <mergeCells count="35">
    <mergeCell ref="A9:S9"/>
    <mergeCell ref="A6:A7"/>
    <mergeCell ref="B6:B7"/>
    <mergeCell ref="C6:C7"/>
    <mergeCell ref="E6:R6"/>
    <mergeCell ref="S6:S7"/>
    <mergeCell ref="P10:P11"/>
    <mergeCell ref="Q10:Q11"/>
    <mergeCell ref="A10:A11"/>
    <mergeCell ref="B10:B11"/>
    <mergeCell ref="C10:C11"/>
    <mergeCell ref="D10:D11"/>
    <mergeCell ref="E10:E11"/>
    <mergeCell ref="N10:N11"/>
    <mergeCell ref="A125:S125"/>
    <mergeCell ref="F10:F11"/>
    <mergeCell ref="G10:G11"/>
    <mergeCell ref="H10:H11"/>
    <mergeCell ref="I10:I11"/>
    <mergeCell ref="J10:J11"/>
    <mergeCell ref="K10:K11"/>
    <mergeCell ref="L10:L11"/>
    <mergeCell ref="M10:M11"/>
    <mergeCell ref="O10:O11"/>
    <mergeCell ref="R10:R11"/>
    <mergeCell ref="S10:S11"/>
    <mergeCell ref="A19:S19"/>
    <mergeCell ref="A28:S28"/>
    <mergeCell ref="A61:S61"/>
    <mergeCell ref="A118:S118"/>
    <mergeCell ref="A5:R5"/>
    <mergeCell ref="A4:R4"/>
    <mergeCell ref="A1:S1"/>
    <mergeCell ref="A2:S2"/>
    <mergeCell ref="A3:S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topLeftCell="A118" zoomScale="50" zoomScaleNormal="50" workbookViewId="0">
      <selection activeCell="M67" sqref="M67"/>
    </sheetView>
  </sheetViews>
  <sheetFormatPr defaultRowHeight="15" x14ac:dyDescent="0.25"/>
  <cols>
    <col min="1" max="1" width="7.42578125" customWidth="1"/>
    <col min="2" max="2" width="55.85546875" customWidth="1"/>
    <col min="3" max="3" width="11.85546875" customWidth="1"/>
    <col min="4" max="4" width="19.7109375" hidden="1" customWidth="1"/>
    <col min="5" max="5" width="12.7109375" customWidth="1"/>
    <col min="6" max="6" width="15.42578125" customWidth="1"/>
    <col min="7" max="7" width="16.42578125" customWidth="1"/>
    <col min="8" max="9" width="16.5703125" customWidth="1"/>
    <col min="10" max="11" width="16.85546875" customWidth="1"/>
    <col min="12" max="13" width="16.140625" customWidth="1"/>
    <col min="14" max="14" width="16.42578125" customWidth="1"/>
    <col min="15" max="15" width="16.85546875" customWidth="1"/>
    <col min="16" max="16" width="16.140625" customWidth="1"/>
    <col min="17" max="17" width="17.5703125" customWidth="1"/>
    <col min="18" max="18" width="18.7109375" customWidth="1"/>
    <col min="19" max="19" width="37.85546875" customWidth="1"/>
    <col min="20" max="21" width="9.140625" hidden="1" customWidth="1"/>
  </cols>
  <sheetData>
    <row r="1" spans="1:21" ht="54" customHeight="1" x14ac:dyDescent="0.3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21" ht="48.75" customHeight="1" x14ac:dyDescent="0.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118" t="s">
        <v>547</v>
      </c>
      <c r="Q2" s="118"/>
      <c r="R2" s="118"/>
      <c r="S2" s="118"/>
      <c r="T2" s="118"/>
      <c r="U2" s="118"/>
    </row>
    <row r="3" spans="1:21" ht="94.5" customHeight="1" x14ac:dyDescent="0.3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123" t="s">
        <v>548</v>
      </c>
      <c r="Q3" s="123"/>
      <c r="R3" s="123"/>
      <c r="S3" s="123"/>
    </row>
    <row r="4" spans="1:21" ht="31.5" customHeight="1" thickBot="1" x14ac:dyDescent="0.45">
      <c r="A4" s="122" t="s">
        <v>545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</row>
    <row r="5" spans="1:21" ht="31.5" customHeight="1" thickBot="1" x14ac:dyDescent="0.35">
      <c r="A5" s="112" t="s">
        <v>248</v>
      </c>
      <c r="B5" s="112" t="s">
        <v>0</v>
      </c>
      <c r="C5" s="112" t="s">
        <v>1</v>
      </c>
      <c r="D5" s="44" t="s">
        <v>2</v>
      </c>
      <c r="E5" s="114" t="s">
        <v>3</v>
      </c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6"/>
      <c r="S5" s="112" t="s">
        <v>4</v>
      </c>
    </row>
    <row r="6" spans="1:21" ht="31.5" customHeight="1" thickBot="1" x14ac:dyDescent="0.35">
      <c r="A6" s="113"/>
      <c r="B6" s="113"/>
      <c r="C6" s="113"/>
      <c r="D6" s="11" t="s">
        <v>249</v>
      </c>
      <c r="E6" s="1">
        <v>2007</v>
      </c>
      <c r="F6" s="1">
        <v>2008</v>
      </c>
      <c r="G6" s="1">
        <v>2009</v>
      </c>
      <c r="H6" s="1">
        <v>2010</v>
      </c>
      <c r="I6" s="1">
        <v>2011</v>
      </c>
      <c r="J6" s="1">
        <v>2012</v>
      </c>
      <c r="K6" s="1">
        <v>2013</v>
      </c>
      <c r="L6" s="1">
        <v>2014</v>
      </c>
      <c r="M6" s="1">
        <v>2015</v>
      </c>
      <c r="N6" s="1">
        <v>2016</v>
      </c>
      <c r="O6" s="1">
        <v>2017</v>
      </c>
      <c r="P6" s="1">
        <v>2018</v>
      </c>
      <c r="Q6" s="1">
        <v>2019</v>
      </c>
      <c r="R6" s="1">
        <v>2020</v>
      </c>
      <c r="S6" s="113"/>
    </row>
    <row r="7" spans="1:21" ht="31.5" customHeight="1" thickBot="1" x14ac:dyDescent="0.35">
      <c r="A7" s="58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43">
        <v>14</v>
      </c>
      <c r="O7" s="43">
        <v>15</v>
      </c>
      <c r="P7" s="43">
        <v>16</v>
      </c>
      <c r="Q7" s="43">
        <v>17</v>
      </c>
      <c r="R7" s="1">
        <v>18</v>
      </c>
      <c r="S7" s="2">
        <v>19</v>
      </c>
    </row>
    <row r="8" spans="1:21" ht="34.5" customHeight="1" thickBot="1" x14ac:dyDescent="0.35">
      <c r="A8" s="102" t="s">
        <v>5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4"/>
    </row>
    <row r="9" spans="1:21" ht="53.25" customHeight="1" x14ac:dyDescent="0.25">
      <c r="A9" s="112" t="s">
        <v>6</v>
      </c>
      <c r="B9" s="107" t="s">
        <v>250</v>
      </c>
      <c r="C9" s="105" t="s">
        <v>251</v>
      </c>
      <c r="D9" s="105" t="s">
        <v>252</v>
      </c>
      <c r="E9" s="119">
        <f>прилож.2!D11/прилож.2!D9</f>
        <v>13892.631116534654</v>
      </c>
      <c r="F9" s="119">
        <f>прилож.2!E11/прилож.2!E9</f>
        <v>12984.191546486485</v>
      </c>
      <c r="G9" s="119">
        <f>прилож.2!F11/прилож.2!F9</f>
        <v>13033.09511111111</v>
      </c>
      <c r="H9" s="119">
        <f>прилож.2!G11/прилож.2!G9</f>
        <v>15698.598695266273</v>
      </c>
      <c r="I9" s="119">
        <f>прилож.2!H11/прилож.2!H9</f>
        <v>14062.684612650273</v>
      </c>
      <c r="J9" s="119">
        <f>прилож.2!I11/прилож.2!I9</f>
        <v>12671.406830413958</v>
      </c>
      <c r="K9" s="119">
        <f>прилож.2!J11/прилож.2!J9</f>
        <v>11448.601093256753</v>
      </c>
      <c r="L9" s="119">
        <f>прилож.2!K11/прилож.2!K9</f>
        <v>10438.834476831507</v>
      </c>
      <c r="M9" s="119">
        <f>прилож.2!L11/прилож.2!L9</f>
        <v>9532.5339940103622</v>
      </c>
      <c r="N9" s="119">
        <f>прилож.2!M11/прилож.2!M9</f>
        <v>8717.6621531811506</v>
      </c>
      <c r="O9" s="119">
        <f>прилож.2!N11/прилож.2!N9</f>
        <v>8506.4664093511092</v>
      </c>
      <c r="P9" s="119">
        <f>прилож.2!O11/прилож.2!O9</f>
        <v>7219.8633649367548</v>
      </c>
      <c r="Q9" s="119">
        <f>прилож.2!P11/прилож.2!P9</f>
        <v>6591.3105543422607</v>
      </c>
      <c r="R9" s="119">
        <f>прилож.2!Q11/прилож.2!Q9</f>
        <v>6001.3276034965347</v>
      </c>
      <c r="S9" s="107" t="s">
        <v>253</v>
      </c>
    </row>
    <row r="10" spans="1:21" ht="90.75" customHeight="1" thickBot="1" x14ac:dyDescent="0.3">
      <c r="A10" s="113"/>
      <c r="B10" s="108"/>
      <c r="C10" s="106"/>
      <c r="D10" s="106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08"/>
    </row>
    <row r="11" spans="1:21" ht="140.25" customHeight="1" thickBot="1" x14ac:dyDescent="0.35">
      <c r="A11" s="58" t="s">
        <v>7</v>
      </c>
      <c r="B11" s="5" t="s">
        <v>254</v>
      </c>
      <c r="C11" s="8" t="s">
        <v>8</v>
      </c>
      <c r="D11" s="8" t="s">
        <v>255</v>
      </c>
      <c r="E11" s="45">
        <f>(прилож.2!D17/прилож.2!D13)*100</f>
        <v>99.398558100848859</v>
      </c>
      <c r="F11" s="45">
        <f>(прилож.2!E17/прилож.2!E13)*100</f>
        <v>99.450709894324802</v>
      </c>
      <c r="G11" s="45">
        <f>(прилож.2!F17/прилож.2!F13)*100</f>
        <v>99.502697155983171</v>
      </c>
      <c r="H11" s="45">
        <f>(прилож.2!G17/прилож.2!G13)*100</f>
        <v>99.535119768610571</v>
      </c>
      <c r="I11" s="45">
        <f>(прилож.2!H17/прилож.2!H13)*100</f>
        <v>99.535119768610571</v>
      </c>
      <c r="J11" s="45">
        <f>(прилож.2!I17/прилож.2!I13)*100</f>
        <v>99.535119768610556</v>
      </c>
      <c r="K11" s="45">
        <f>(прилож.2!J17/прилож.2!J13)*100</f>
        <v>99.535119768610556</v>
      </c>
      <c r="L11" s="45">
        <f>(прилож.2!K17/прилож.2!K13)*100</f>
        <v>99.535119768610571</v>
      </c>
      <c r="M11" s="45">
        <f>(прилож.2!L17/прилож.2!L13)*100</f>
        <v>99.535119768610571</v>
      </c>
      <c r="N11" s="45">
        <f>(прилож.2!M17/прилож.2!M13)*100</f>
        <v>99.535119768610571</v>
      </c>
      <c r="O11" s="45">
        <f>(прилож.2!N17/прилож.2!N13)*100</f>
        <v>99.535119768610556</v>
      </c>
      <c r="P11" s="45">
        <f>(прилож.2!O17/прилож.2!O13)*100</f>
        <v>99.535119768610542</v>
      </c>
      <c r="Q11" s="45">
        <f>(прилож.2!P17/прилож.2!P13)*100</f>
        <v>99.535119768610542</v>
      </c>
      <c r="R11" s="45">
        <f>(прилож.2!Q17/прилож.2!Q13)*100</f>
        <v>99.535119768610542</v>
      </c>
      <c r="S11" s="8"/>
    </row>
    <row r="12" spans="1:21" ht="125.25" customHeight="1" thickBot="1" x14ac:dyDescent="0.35">
      <c r="A12" s="58" t="s">
        <v>9</v>
      </c>
      <c r="B12" s="5" t="s">
        <v>256</v>
      </c>
      <c r="C12" s="8" t="s">
        <v>8</v>
      </c>
      <c r="D12" s="8" t="s">
        <v>257</v>
      </c>
      <c r="E12" s="61">
        <f>(прилож.2!D18/прилож.2!D14)*100</f>
        <v>0</v>
      </c>
      <c r="F12" s="61">
        <f>(прилож.2!E18/прилож.2!E14)*100</f>
        <v>0</v>
      </c>
      <c r="G12" s="61">
        <f>(прилож.2!F18/прилож.2!F14)*100</f>
        <v>5.2900401313389267</v>
      </c>
      <c r="H12" s="61">
        <f>(прилож.2!G18/прилож.2!G14)*100</f>
        <v>14.435313795360338</v>
      </c>
      <c r="I12" s="61">
        <f>(прилож.2!H18/прилож.2!H14)*100</f>
        <v>14.435313795360338</v>
      </c>
      <c r="J12" s="61">
        <f>(прилож.2!I18/прилож.2!I14)*100</f>
        <v>14.435313795360338</v>
      </c>
      <c r="K12" s="61">
        <f>(прилож.2!J18/прилож.2!J14)*100</f>
        <v>14.435313795360338</v>
      </c>
      <c r="L12" s="61">
        <f>(прилож.2!K18/прилож.2!K14)*100</f>
        <v>14.435313795360338</v>
      </c>
      <c r="M12" s="61">
        <f>(прилож.2!L18/прилож.2!L14)*100</f>
        <v>14.435313795360342</v>
      </c>
      <c r="N12" s="61">
        <f>(прилож.2!M18/прилож.2!M14)*100</f>
        <v>14.435313795360342</v>
      </c>
      <c r="O12" s="61">
        <f>(прилож.2!N18/прилож.2!N14)*100</f>
        <v>14.435313795360342</v>
      </c>
      <c r="P12" s="61">
        <f>(прилож.2!O18/прилож.2!O14)*100</f>
        <v>14.435313795360342</v>
      </c>
      <c r="Q12" s="61">
        <f>(прилож.2!P18/прилож.2!P14)*100</f>
        <v>14.435313795360342</v>
      </c>
      <c r="R12" s="61">
        <f>(прилож.2!Q18/прилож.2!Q14)*100</f>
        <v>14.435313795360342</v>
      </c>
      <c r="S12" s="8"/>
    </row>
    <row r="13" spans="1:21" ht="123.75" customHeight="1" thickBot="1" x14ac:dyDescent="0.35">
      <c r="A13" s="58" t="s">
        <v>10</v>
      </c>
      <c r="B13" s="5" t="s">
        <v>258</v>
      </c>
      <c r="C13" s="8" t="s">
        <v>8</v>
      </c>
      <c r="D13" s="8" t="s">
        <v>259</v>
      </c>
      <c r="E13" s="61">
        <f>(прилож.2!D19/прилож.2!D15)*100</f>
        <v>21.295252411374172</v>
      </c>
      <c r="F13" s="61">
        <f>(прилож.2!E19/прилож.2!E15)*100</f>
        <v>25.779758115849777</v>
      </c>
      <c r="G13" s="61">
        <f>(прилож.2!F19/прилож.2!F15)*100</f>
        <v>27.862130111936168</v>
      </c>
      <c r="H13" s="61">
        <f>(прилож.2!G19/прилож.2!G15)*100</f>
        <v>36.816835223209729</v>
      </c>
      <c r="I13" s="61">
        <f>(прилож.2!H19/прилож.2!H15)*100</f>
        <v>54.652054794520545</v>
      </c>
      <c r="J13" s="61">
        <f>(прилож.2!I19/прилож.2!I15)*100</f>
        <v>67.999116607773843</v>
      </c>
      <c r="K13" s="61">
        <f>(прилож.2!J19/прилож.2!J15)*100</f>
        <v>82.35294117647058</v>
      </c>
      <c r="L13" s="61">
        <f>(прилож.2!K19/прилож.2!K15)*100</f>
        <v>87.296931407942239</v>
      </c>
      <c r="M13" s="61">
        <f>(прилож.2!L19/прилож.2!L15)*100</f>
        <v>88.225916647688436</v>
      </c>
      <c r="N13" s="61">
        <f>(прилож.2!M19/прилож.2!M15)*100</f>
        <v>88.677942699344143</v>
      </c>
      <c r="O13" s="61">
        <f>(прилож.2!N19/прилож.2!N15)*100</f>
        <v>89.140797581676551</v>
      </c>
      <c r="P13" s="61">
        <f>(прилож.2!O19/прилож.2!O15)*100</f>
        <v>89.615881592857988</v>
      </c>
      <c r="Q13" s="61">
        <f>(прилож.2!P19/прилож.2!P15)*100</f>
        <v>90.100890207715139</v>
      </c>
      <c r="R13" s="61">
        <f>(прилож.2!Q19/прилож.2!Q15)*100</f>
        <v>90.035756853396904</v>
      </c>
      <c r="S13" s="8"/>
    </row>
    <row r="14" spans="1:21" ht="143.25" customHeight="1" thickBot="1" x14ac:dyDescent="0.35">
      <c r="A14" s="58" t="s">
        <v>11</v>
      </c>
      <c r="B14" s="5" t="s">
        <v>260</v>
      </c>
      <c r="C14" s="8" t="s">
        <v>8</v>
      </c>
      <c r="D14" s="8" t="s">
        <v>261</v>
      </c>
      <c r="E14" s="45">
        <f>прилож.2!D20/прилож.2!D16*100</f>
        <v>30.824514747911675</v>
      </c>
      <c r="F14" s="45">
        <f>прилож.2!E20/прилож.2!E16*100</f>
        <v>31.277773838607164</v>
      </c>
      <c r="G14" s="45">
        <f>прилож.2!F20/прилож.2!F16*100</f>
        <v>31.458293399053751</v>
      </c>
      <c r="H14" s="45">
        <f>прилож.2!G20/прилож.2!G16*100</f>
        <v>31.45841008478379</v>
      </c>
      <c r="I14" s="45">
        <f>прилож.2!H20/прилож.2!H16*100</f>
        <v>31.458322774210927</v>
      </c>
      <c r="J14" s="45">
        <f>прилож.2!I20/прилож.2!I16*100</f>
        <v>31.458142752411213</v>
      </c>
      <c r="K14" s="45">
        <f>прилож.2!J20/прилож.2!J16*100</f>
        <v>31.45844863137598</v>
      </c>
      <c r="L14" s="45">
        <f>прилож.2!K20/прилож.2!K16*100</f>
        <v>31.458445088239589</v>
      </c>
      <c r="M14" s="45">
        <f>прилож.2!L20/прилож.2!L16*100</f>
        <v>31.458302632240297</v>
      </c>
      <c r="N14" s="45">
        <f>прилож.2!M20/прилож.2!M16*100</f>
        <v>31.458185895894069</v>
      </c>
      <c r="O14" s="45">
        <f>прилож.2!N20/прилож.2!N16*100</f>
        <v>31.45825189249819</v>
      </c>
      <c r="P14" s="45">
        <f>прилож.2!O20/прилож.2!O16*100</f>
        <v>31.458247890278411</v>
      </c>
      <c r="Q14" s="45">
        <f>прилож.2!P20/прилож.2!P16*100</f>
        <v>31.458272646277031</v>
      </c>
      <c r="R14" s="45">
        <f>прилож.2!Q20/прилож.2!Q16*100</f>
        <v>31.457132679330268</v>
      </c>
      <c r="S14" s="8"/>
    </row>
    <row r="15" spans="1:21" ht="110.25" customHeight="1" thickBot="1" x14ac:dyDescent="0.35">
      <c r="A15" s="58" t="s">
        <v>12</v>
      </c>
      <c r="B15" s="7" t="s">
        <v>262</v>
      </c>
      <c r="C15" s="1" t="s">
        <v>8</v>
      </c>
      <c r="D15" s="8" t="s">
        <v>263</v>
      </c>
      <c r="E15" s="8">
        <v>0</v>
      </c>
      <c r="F15" s="8">
        <v>0</v>
      </c>
      <c r="G15" s="8">
        <v>0</v>
      </c>
      <c r="H15" s="8">
        <v>0</v>
      </c>
      <c r="I15" s="45">
        <f>(прилож.2!H28/прилож.2!H27)*100</f>
        <v>92.857142857142847</v>
      </c>
      <c r="J15" s="45">
        <f>(прилож.2!I28/прилож.2!I27)*100</f>
        <v>92.857142857142847</v>
      </c>
      <c r="K15" s="45">
        <f>(прилож.2!J28/прилож.2!J27)*100</f>
        <v>92.857142857142847</v>
      </c>
      <c r="L15" s="45">
        <f>(прилож.2!K28/прилож.2!K27)*100</f>
        <v>92.857142857142847</v>
      </c>
      <c r="M15" s="45">
        <f>(прилож.2!L28/прилож.2!L27)*100</f>
        <v>92.857142857142847</v>
      </c>
      <c r="N15" s="45">
        <f>(прилож.2!M28/прилож.2!M27)*100</f>
        <v>92.857142857142847</v>
      </c>
      <c r="O15" s="45">
        <f>(прилож.2!N28/прилож.2!N27)*100</f>
        <v>92.857142857142847</v>
      </c>
      <c r="P15" s="45">
        <f>(прилож.2!O28/прилож.2!O27)*100</f>
        <v>92.857142857142847</v>
      </c>
      <c r="Q15" s="45">
        <f>(прилож.2!P28/прилож.2!P27)*100</f>
        <v>92.857142857142847</v>
      </c>
      <c r="R15" s="45">
        <f>(прилож.2!Q28/прилож.2!Q27)*100</f>
        <v>92.857142857142847</v>
      </c>
      <c r="S15" s="8"/>
    </row>
    <row r="16" spans="1:21" ht="91.5" customHeight="1" thickBot="1" x14ac:dyDescent="0.35">
      <c r="A16" s="58" t="s">
        <v>15</v>
      </c>
      <c r="B16" s="7" t="s">
        <v>13</v>
      </c>
      <c r="C16" s="1" t="s">
        <v>14</v>
      </c>
      <c r="D16" s="8" t="s">
        <v>264</v>
      </c>
      <c r="E16" s="8">
        <f>прилож.2!E25-прилож.2!D25</f>
        <v>0</v>
      </c>
      <c r="F16" s="8">
        <f>прилож.2!F25-прилож.2!E25</f>
        <v>0</v>
      </c>
      <c r="G16" s="8">
        <f>прилож.2!G25-прилож.2!F25</f>
        <v>0</v>
      </c>
      <c r="H16" s="8">
        <f>прилож.2!H25-прилож.2!G25</f>
        <v>0</v>
      </c>
      <c r="I16" s="8">
        <f>прилож.2!I25-прилож.2!H25</f>
        <v>0</v>
      </c>
      <c r="J16" s="8">
        <f>прилож.2!J25-прилож.2!I25</f>
        <v>0</v>
      </c>
      <c r="K16" s="8">
        <f>прилож.2!K25-прилож.2!J25</f>
        <v>0</v>
      </c>
      <c r="L16" s="8">
        <f>прилож.2!L25-прилож.2!K25</f>
        <v>0</v>
      </c>
      <c r="M16" s="8">
        <f>прилож.2!M25-прилож.2!L25</f>
        <v>0</v>
      </c>
      <c r="N16" s="8">
        <f>прилож.2!N25-прилож.2!M25</f>
        <v>0</v>
      </c>
      <c r="O16" s="8">
        <f>прилож.2!O25-прилож.2!N25</f>
        <v>0</v>
      </c>
      <c r="P16" s="8">
        <f>прилож.2!P25-прилож.2!O25</f>
        <v>0</v>
      </c>
      <c r="Q16" s="8">
        <f>прилож.2!Q25-прилож.2!P25</f>
        <v>0</v>
      </c>
      <c r="R16" s="8">
        <f>прилож.2!R25-прилож.2!Q25</f>
        <v>0</v>
      </c>
      <c r="S16" s="8" t="s">
        <v>265</v>
      </c>
    </row>
    <row r="17" spans="1:19" ht="96" customHeight="1" thickBot="1" x14ac:dyDescent="0.35">
      <c r="A17" s="58" t="s">
        <v>16</v>
      </c>
      <c r="B17" s="7" t="s">
        <v>266</v>
      </c>
      <c r="C17" s="1" t="s">
        <v>8</v>
      </c>
      <c r="D17" s="8" t="s">
        <v>267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/>
    </row>
    <row r="18" spans="1:19" ht="46.5" customHeight="1" thickBot="1" x14ac:dyDescent="0.35">
      <c r="A18" s="102" t="s">
        <v>17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4"/>
    </row>
    <row r="19" spans="1:19" ht="88.5" customHeight="1" thickBot="1" x14ac:dyDescent="0.35">
      <c r="A19" s="58" t="s">
        <v>18</v>
      </c>
      <c r="B19" s="5" t="s">
        <v>268</v>
      </c>
      <c r="C19" s="8" t="s">
        <v>19</v>
      </c>
      <c r="D19" s="8" t="s">
        <v>20</v>
      </c>
      <c r="E19" s="8">
        <f>(($E$9-E9)/$E$9)*прилож.2!$D$13</f>
        <v>0</v>
      </c>
      <c r="F19" s="45">
        <f>(($E$9-F9)/$E$9)*прилож.2!$D$13</f>
        <v>2177.7037970278802</v>
      </c>
      <c r="G19" s="45">
        <f>(($E$9-G9)/$E$9)*прилож.2!$D$13</f>
        <v>2060.4725778224056</v>
      </c>
      <c r="H19" s="45">
        <f>(($E$9-H9)/$E$9)*прилож.2!$D$13</f>
        <v>-4329.2504897211356</v>
      </c>
      <c r="I19" s="45">
        <f>(($E$9-I9)/$E$9)*прилож.2!$D$13</f>
        <v>-407.65082939882649</v>
      </c>
      <c r="J19" s="45">
        <f>(($E$9-J9)/$E$9)*прилож.2!$D$13</f>
        <v>2927.5087222000761</v>
      </c>
      <c r="K19" s="45">
        <f>(($E$9-K9)/$E$9)*прилож.2!$D$13</f>
        <v>5858.8084856984042</v>
      </c>
      <c r="L19" s="45">
        <f>(($E$9-L9)/$E$9)*прилож.2!$D$13</f>
        <v>8279.4126372598057</v>
      </c>
      <c r="M19" s="45">
        <f>(($E$9-M9)/$E$9)*прилож.2!$D$13</f>
        <v>10451.98863214206</v>
      </c>
      <c r="N19" s="45">
        <f>(($E$9-N9)/$E$9)*прилож.2!$D$13</f>
        <v>12405.392645323453</v>
      </c>
      <c r="O19" s="45">
        <f>(($E$9-O9)/$E$9)*прилож.2!$D$13</f>
        <v>12911.669329451624</v>
      </c>
      <c r="P19" s="45">
        <f>(($E$9-P9)/$E$9)*прилож.2!$D$13</f>
        <v>15995.903468372066</v>
      </c>
      <c r="Q19" s="45">
        <f>(($E$9-Q9)/$E$9)*прилож.2!$D$13</f>
        <v>17502.665048772615</v>
      </c>
      <c r="R19" s="45">
        <f>(($E$9-R9)/$E$9)*прилож.2!$D$13</f>
        <v>18916.967281523579</v>
      </c>
      <c r="S19" s="2" t="s">
        <v>269</v>
      </c>
    </row>
    <row r="20" spans="1:19" ht="53.25" customHeight="1" thickBot="1" x14ac:dyDescent="0.35">
      <c r="A20" s="58" t="s">
        <v>21</v>
      </c>
      <c r="B20" s="5" t="s">
        <v>270</v>
      </c>
      <c r="C20" s="8" t="s">
        <v>22</v>
      </c>
      <c r="D20" s="8" t="s">
        <v>271</v>
      </c>
      <c r="E20" s="8">
        <f>E19*прилож.2!$D$21</f>
        <v>0</v>
      </c>
      <c r="F20" s="45">
        <f>F19*прилож.2!$D$21</f>
        <v>1546.1696958897949</v>
      </c>
      <c r="G20" s="45">
        <f>G19*прилож.2!$D$21</f>
        <v>1462.9355302539079</v>
      </c>
      <c r="H20" s="45">
        <f>H19*прилож.2!$D$21</f>
        <v>-3073.7678477020063</v>
      </c>
      <c r="I20" s="45">
        <f>I19*прилож.2!$D$21</f>
        <v>-289.43208887316678</v>
      </c>
      <c r="J20" s="45">
        <f>J19*прилож.2!$D$21</f>
        <v>2078.5311927620542</v>
      </c>
      <c r="K20" s="45">
        <f>K19*прилож.2!$D$21</f>
        <v>4159.7540248458672</v>
      </c>
      <c r="L20" s="45">
        <f>L19*прилож.2!$D$21</f>
        <v>5878.3829724544621</v>
      </c>
      <c r="M20" s="45">
        <f>M19*прилож.2!$D$21</f>
        <v>7420.9119288208622</v>
      </c>
      <c r="N20" s="45">
        <f>N19*прилож.2!$D$21</f>
        <v>8807.8287781796516</v>
      </c>
      <c r="O20" s="45">
        <f>O19*прилож.2!$D$21</f>
        <v>9167.2852239106523</v>
      </c>
      <c r="P20" s="45">
        <f>P19*прилож.2!$D$21</f>
        <v>11357.091462544166</v>
      </c>
      <c r="Q20" s="45">
        <f>Q19*прилож.2!$D$21</f>
        <v>12426.892184628556</v>
      </c>
      <c r="R20" s="45">
        <f>R19*прилож.2!$D$21</f>
        <v>13431.046769881741</v>
      </c>
      <c r="S20" s="2" t="s">
        <v>23</v>
      </c>
    </row>
    <row r="21" spans="1:19" ht="88.5" customHeight="1" thickBot="1" x14ac:dyDescent="0.35">
      <c r="A21" s="58" t="s">
        <v>24</v>
      </c>
      <c r="B21" s="5" t="s">
        <v>272</v>
      </c>
      <c r="C21" s="8" t="s">
        <v>25</v>
      </c>
      <c r="D21" s="8" t="s">
        <v>26</v>
      </c>
      <c r="E21" s="45">
        <f>(($E$9-E9)/$E$9)*прилож.2!$D$14</f>
        <v>0</v>
      </c>
      <c r="F21" s="45">
        <f>(($E$9-F9)/$E$9)*прилож.2!$D$14</f>
        <v>2.3712667875031821</v>
      </c>
      <c r="G21" s="45">
        <f>(($E$9-G9)/$E$9)*прилож.2!$D$14</f>
        <v>2.2436155904304487</v>
      </c>
      <c r="H21" s="45">
        <f>(($E$9-H9)/$E$9)*прилож.2!$D$14</f>
        <v>-4.7140515230162805</v>
      </c>
      <c r="I21" s="45">
        <f>(($E$9-I9)/$E$9)*прилож.2!$D$14</f>
        <v>-0.4438844593882974</v>
      </c>
      <c r="J21" s="45">
        <f>(($E$9-J9)/$E$9)*прилож.2!$D$14</f>
        <v>3.1877173619999186</v>
      </c>
      <c r="K21" s="45">
        <f>(($E$9-K9)/$E$9)*прилож.2!$D$14</f>
        <v>6.3795627281539691</v>
      </c>
      <c r="L21" s="45">
        <f>(($E$9-L9)/$E$9)*прилож.2!$D$14</f>
        <v>9.0153198215307881</v>
      </c>
      <c r="M21" s="45">
        <f>(($E$9-M9)/$E$9)*прилож.2!$D$14</f>
        <v>11.38100302740207</v>
      </c>
      <c r="N21" s="45">
        <f>(($E$9-N9)/$E$9)*прилож.2!$D$14</f>
        <v>13.508033372554726</v>
      </c>
      <c r="O21" s="45">
        <f>(($E$9-O9)/$E$9)*прилож.2!$D$14</f>
        <v>14.059309945612473</v>
      </c>
      <c r="P21" s="45">
        <f>(($E$9-P9)/$E$9)*прилож.2!$D$14</f>
        <v>17.417683103838584</v>
      </c>
      <c r="Q21" s="45">
        <f>(($E$9-Q9)/$E$9)*прилож.2!$D$14</f>
        <v>19.058371657151461</v>
      </c>
      <c r="R21" s="45">
        <f>(($E$9-R9)/$E$9)*прилож.2!$D$14</f>
        <v>20.598382707594158</v>
      </c>
      <c r="S21" s="2" t="s">
        <v>273</v>
      </c>
    </row>
    <row r="22" spans="1:19" ht="66" customHeight="1" thickBot="1" x14ac:dyDescent="0.35">
      <c r="A22" s="58" t="s">
        <v>27</v>
      </c>
      <c r="B22" s="5" t="s">
        <v>274</v>
      </c>
      <c r="C22" s="8" t="s">
        <v>275</v>
      </c>
      <c r="D22" s="8" t="s">
        <v>276</v>
      </c>
      <c r="E22" s="45">
        <f>E21*прилож.2!$D$22</f>
        <v>0</v>
      </c>
      <c r="F22" s="45">
        <f>F21*прилож.2!$D$22</f>
        <v>1415.7648354787748</v>
      </c>
      <c r="G22" s="45">
        <f>G21*прилож.2!$D$22</f>
        <v>1339.5506882664993</v>
      </c>
      <c r="H22" s="45">
        <f>H21*прилож.2!$D$22</f>
        <v>-2814.5244618168699</v>
      </c>
      <c r="I22" s="45">
        <f>I21*прилож.2!$D$22</f>
        <v>-265.02121647778296</v>
      </c>
      <c r="J22" s="45">
        <f>J21*прилож.2!$D$22</f>
        <v>1903.2266509820513</v>
      </c>
      <c r="K22" s="45">
        <f>K21*прилож.2!$D$22</f>
        <v>3808.9179268443268</v>
      </c>
      <c r="L22" s="45">
        <f>L21*прилож.2!$D$22</f>
        <v>5382.5966994449564</v>
      </c>
      <c r="M22" s="45">
        <f>M21*прилож.2!$D$22</f>
        <v>6795.0278575104048</v>
      </c>
      <c r="N22" s="45">
        <f>N21*прилож.2!$D$22</f>
        <v>8064.9713250837985</v>
      </c>
      <c r="O22" s="45">
        <f>O21*прилож.2!$D$22</f>
        <v>8394.1110030279269</v>
      </c>
      <c r="P22" s="45">
        <f>P21*прилож.2!$D$22</f>
        <v>10399.227697146825</v>
      </c>
      <c r="Q22" s="45">
        <f>Q21*прилож.2!$D$22</f>
        <v>11378.800797902279</v>
      </c>
      <c r="R22" s="45">
        <f>R21*прилож.2!$D$22</f>
        <v>12298.264395569091</v>
      </c>
      <c r="S22" s="2" t="s">
        <v>28</v>
      </c>
    </row>
    <row r="23" spans="1:19" ht="84.75" customHeight="1" thickBot="1" x14ac:dyDescent="0.35">
      <c r="A23" s="58" t="s">
        <v>29</v>
      </c>
      <c r="B23" s="5" t="s">
        <v>30</v>
      </c>
      <c r="C23" s="8" t="s">
        <v>277</v>
      </c>
      <c r="D23" s="8" t="s">
        <v>31</v>
      </c>
      <c r="E23" s="45">
        <f>(($E$9-E9)/$E$9)*прилож.2!$D$15</f>
        <v>0</v>
      </c>
      <c r="F23" s="45">
        <f>(($E$9-F9)/$E$9)*прилож.2!$D$15</f>
        <v>52.200861210971773</v>
      </c>
      <c r="G23" s="45">
        <f>(($E$9-G9)/$E$9)*прилож.2!$D$15</f>
        <v>49.390758839983611</v>
      </c>
      <c r="H23" s="45">
        <f>(($E$9-H9)/$E$9)*прилож.2!$D$15</f>
        <v>-103.77472100195422</v>
      </c>
      <c r="I23" s="45">
        <f>(($E$9-I9)/$E$9)*прилож.2!$D$15</f>
        <v>-9.7716339554663687</v>
      </c>
      <c r="J23" s="45">
        <f>(($E$9-J9)/$E$9)*прилож.2!$D$15</f>
        <v>70.174133282056744</v>
      </c>
      <c r="K23" s="45">
        <f>(($E$9-K9)/$E$9)*прилож.2!$D$15</f>
        <v>140.43914008921143</v>
      </c>
      <c r="L23" s="45">
        <f>(($E$9-L9)/$E$9)*прилож.2!$D$15</f>
        <v>198.46246793334299</v>
      </c>
      <c r="M23" s="45">
        <f>(($E$9-M9)/$E$9)*прилож.2!$D$15</f>
        <v>250.54041266297952</v>
      </c>
      <c r="N23" s="45">
        <f>(($E$9-N9)/$E$9)*прилож.2!$D$15</f>
        <v>297.36467403415611</v>
      </c>
      <c r="O23" s="45">
        <f>(($E$9-O9)/$E$9)*прилож.2!$D$15</f>
        <v>309.50042865725709</v>
      </c>
      <c r="P23" s="45">
        <f>(($E$9-P9)/$E$9)*прилож.2!$D$15</f>
        <v>383.43136382284689</v>
      </c>
      <c r="Q23" s="45">
        <f>(($E$9-Q9)/$E$9)*прилож.2!$D$15</f>
        <v>419.54933920768144</v>
      </c>
      <c r="R23" s="45">
        <f>(($E$9-R9)/$E$9)*прилож.2!$D$15</f>
        <v>453.45100878412262</v>
      </c>
      <c r="S23" s="2" t="s">
        <v>278</v>
      </c>
    </row>
    <row r="24" spans="1:19" ht="50.25" customHeight="1" thickBot="1" x14ac:dyDescent="0.35">
      <c r="A24" s="58" t="s">
        <v>32</v>
      </c>
      <c r="B24" s="5" t="s">
        <v>33</v>
      </c>
      <c r="C24" s="8" t="s">
        <v>22</v>
      </c>
      <c r="D24" s="8" t="s">
        <v>279</v>
      </c>
      <c r="E24" s="45">
        <f>E23*прилож.2!$D$23</f>
        <v>0</v>
      </c>
      <c r="F24" s="45">
        <f>F23*прилож.2!$D$23</f>
        <v>639.98255844651396</v>
      </c>
      <c r="G24" s="45">
        <f>G23*прилож.2!$D$23</f>
        <v>605.53070337819906</v>
      </c>
      <c r="H24" s="45">
        <f>H23*прилож.2!$D$23</f>
        <v>-1272.2780794839587</v>
      </c>
      <c r="I24" s="45">
        <f>I23*прилож.2!$D$23</f>
        <v>-119.80023229401768</v>
      </c>
      <c r="J24" s="45">
        <f>J23*прилож.2!$D$23</f>
        <v>860.33487403801564</v>
      </c>
      <c r="K24" s="45">
        <f>K23*прилож.2!$D$23</f>
        <v>1721.7838574937321</v>
      </c>
      <c r="L24" s="45">
        <f>L23*прилож.2!$D$23</f>
        <v>2433.1498568627849</v>
      </c>
      <c r="M24" s="45">
        <f>M23*прилож.2!$D$23</f>
        <v>3071.6254592481287</v>
      </c>
      <c r="N24" s="45">
        <f>N23*прилож.2!$D$23</f>
        <v>3645.690903658754</v>
      </c>
      <c r="O24" s="45">
        <f>O23*прилож.2!$D$23</f>
        <v>3794.4752553379717</v>
      </c>
      <c r="P24" s="45">
        <f>P23*прилож.2!$D$23</f>
        <v>4700.8685204681024</v>
      </c>
      <c r="Q24" s="45">
        <f>Q23*прилож.2!$D$23</f>
        <v>5143.6748986861739</v>
      </c>
      <c r="R24" s="45">
        <f>R23*прилож.2!$D$23</f>
        <v>5559.3093676933431</v>
      </c>
      <c r="S24" s="2" t="s">
        <v>34</v>
      </c>
    </row>
    <row r="25" spans="1:19" ht="82.5" customHeight="1" thickBot="1" x14ac:dyDescent="0.35">
      <c r="A25" s="58" t="s">
        <v>35</v>
      </c>
      <c r="B25" s="5" t="s">
        <v>280</v>
      </c>
      <c r="C25" s="8" t="s">
        <v>281</v>
      </c>
      <c r="D25" s="8" t="s">
        <v>36</v>
      </c>
      <c r="E25" s="45">
        <f>(($E$9-E9)/$E$9)*прилож.2!$D$16</f>
        <v>0</v>
      </c>
      <c r="F25" s="45">
        <f>(($E$9-F9)/$E$9)*прилож.2!$D$16</f>
        <v>1777.7522155287095</v>
      </c>
      <c r="G25" s="45">
        <f>(($E$9-G9)/$E$9)*прилож.2!$D$16</f>
        <v>1682.0513860788558</v>
      </c>
      <c r="H25" s="45">
        <f>(($E$9-H9)/$E$9)*прилож.2!$D$16</f>
        <v>-3534.1512744682818</v>
      </c>
      <c r="I25" s="45">
        <f>(($E$9-I9)/$E$9)*прилож.2!$D$16</f>
        <v>-332.78270723270532</v>
      </c>
      <c r="J25" s="45">
        <f>(($E$9-J9)/$E$9)*прилож.2!$D$16</f>
        <v>2389.8498611122995</v>
      </c>
      <c r="K25" s="45">
        <f>(($E$9-K9)/$E$9)*прилож.2!$D$16</f>
        <v>4782.7945104489327</v>
      </c>
      <c r="L25" s="45">
        <f>(($E$9-L9)/$E$9)*прилож.2!$D$16</f>
        <v>6758.8366146273374</v>
      </c>
      <c r="M25" s="45">
        <f>(($E$9-M9)/$E$9)*прилож.2!$D$16</f>
        <v>8532.4027872067636</v>
      </c>
      <c r="N25" s="45">
        <f>(($E$9-N9)/$E$9)*прилож.2!$D$16</f>
        <v>10127.049550919703</v>
      </c>
      <c r="O25" s="45">
        <f>(($E$9-O9)/$E$9)*прилож.2!$D$16</f>
        <v>10540.344737394444</v>
      </c>
      <c r="P25" s="45">
        <f>(($E$9-P9)/$E$9)*прилож.2!$D$16</f>
        <v>13058.136220863533</v>
      </c>
      <c r="Q25" s="45">
        <f>(($E$9-Q9)/$E$9)*прилож.2!$D$16</f>
        <v>14288.169773400119</v>
      </c>
      <c r="R25" s="45">
        <f>(($E$9-R9)/$E$9)*прилож.2!$D$16</f>
        <v>15442.724828652217</v>
      </c>
      <c r="S25" s="2" t="s">
        <v>282</v>
      </c>
    </row>
    <row r="26" spans="1:19" ht="58.5" customHeight="1" thickBot="1" x14ac:dyDescent="0.35">
      <c r="A26" s="58" t="s">
        <v>37</v>
      </c>
      <c r="B26" s="5" t="s">
        <v>283</v>
      </c>
      <c r="C26" s="8" t="s">
        <v>105</v>
      </c>
      <c r="D26" s="8" t="s">
        <v>284</v>
      </c>
      <c r="E26" s="8">
        <f>E25*прилож.2!D24</f>
        <v>0</v>
      </c>
      <c r="F26" s="45">
        <f>F25*прилож.2!E24</f>
        <v>3429070.6934890174</v>
      </c>
      <c r="G26" s="45">
        <f>G25*прилож.2!F24</f>
        <v>3772639.4128085445</v>
      </c>
      <c r="H26" s="45">
        <f>H25*прилож.2!G24</f>
        <v>-9857631.4423106555</v>
      </c>
      <c r="I26" s="45">
        <f>I25*прилож.2!H24</f>
        <v>-1105670.5447806634</v>
      </c>
      <c r="J26" s="45">
        <f>J25*прилож.2!I24</f>
        <v>8734184.2874071207</v>
      </c>
      <c r="K26" s="45">
        <f>K25*прилож.2!J24</f>
        <v>19227790.490906797</v>
      </c>
      <c r="L26" s="45">
        <f>L25*прилож.2!K24</f>
        <v>29889265.219035745</v>
      </c>
      <c r="M26" s="45">
        <f>M25*прилож.2!L24</f>
        <v>41505702.710311554</v>
      </c>
      <c r="N26" s="45">
        <f>N25*прилож.2!M24</f>
        <v>54189133.253502764</v>
      </c>
      <c r="O26" s="45">
        <f>O25*прилож.2!N24</f>
        <v>62040785.334645815</v>
      </c>
      <c r="P26" s="45">
        <f>P25*прилож.2!O24</f>
        <v>84546469.938327447</v>
      </c>
      <c r="Q26" s="45">
        <f>Q25*прилож.2!P24</f>
        <v>101761488.17973752</v>
      </c>
      <c r="R26" s="45">
        <f>R25*прилож.2!Q24</f>
        <v>120982939.12511007</v>
      </c>
      <c r="S26" s="2" t="s">
        <v>38</v>
      </c>
    </row>
    <row r="27" spans="1:19" ht="42.75" customHeight="1" thickBot="1" x14ac:dyDescent="0.35">
      <c r="A27" s="109" t="s">
        <v>39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1"/>
    </row>
    <row r="28" spans="1:19" ht="88.5" customHeight="1" thickBot="1" x14ac:dyDescent="0.35">
      <c r="A28" s="60" t="s">
        <v>285</v>
      </c>
      <c r="B28" s="5" t="s">
        <v>286</v>
      </c>
      <c r="C28" s="8" t="s">
        <v>287</v>
      </c>
      <c r="D28" s="8" t="s">
        <v>288</v>
      </c>
      <c r="E28" s="8">
        <v>0</v>
      </c>
      <c r="F28" s="47">
        <f>прилож.2!E29/прилож.2!E30</f>
        <v>7.8091570389388104E-2</v>
      </c>
      <c r="G28" s="47">
        <f>прилож.2!F29/прилож.2!F30</f>
        <v>0.10193602109499687</v>
      </c>
      <c r="H28" s="47">
        <f>прилож.2!G29/прилож.2!G30</f>
        <v>9.6555946731976122E-2</v>
      </c>
      <c r="I28" s="47">
        <f>прилож.2!H29/прилож.2!H30</f>
        <v>9.3667870920335558E-2</v>
      </c>
      <c r="J28" s="47">
        <f>прилож.2!I29/прилож.2!I30</f>
        <v>9.0866180838360025E-2</v>
      </c>
      <c r="K28" s="47">
        <f>прилож.2!J29/прилож.2!J30</f>
        <v>8.8148292564919156E-2</v>
      </c>
      <c r="L28" s="47">
        <f>прилож.2!K29/прилож.2!K30</f>
        <v>8.5511699468348995E-2</v>
      </c>
      <c r="M28" s="47">
        <f>прилож.2!L29/прилож.2!L30</f>
        <v>8.2953969894572738E-2</v>
      </c>
      <c r="N28" s="47">
        <f>прилож.2!M29/прилож.2!M30</f>
        <v>8.0472744924374853E-2</v>
      </c>
      <c r="O28" s="47">
        <f>прилож.2!N29/прилож.2!N30</f>
        <v>7.8065736197760194E-2</v>
      </c>
      <c r="P28" s="47">
        <f>прилож.2!O29/прилож.2!O30</f>
        <v>7.5730723803391228E-2</v>
      </c>
      <c r="Q28" s="47">
        <f>прилож.2!P29/прилож.2!P30</f>
        <v>7.3465554231156888E-2</v>
      </c>
      <c r="R28" s="47">
        <f>прилож.2!Q29/прилож.2!Q30</f>
        <v>7.1268138385984475E-2</v>
      </c>
      <c r="S28" s="8"/>
    </row>
    <row r="29" spans="1:19" ht="75" customHeight="1" thickBot="1" x14ac:dyDescent="0.35">
      <c r="A29" s="60" t="s">
        <v>289</v>
      </c>
      <c r="B29" s="5" t="s">
        <v>290</v>
      </c>
      <c r="C29" s="8" t="s">
        <v>287</v>
      </c>
      <c r="D29" s="8" t="s">
        <v>291</v>
      </c>
      <c r="E29" s="46">
        <f>прилож.2!D31/прилож.2!D32</f>
        <v>0.1144962684625233</v>
      </c>
      <c r="F29" s="46">
        <f>прилож.2!E31/прилож.2!E32</f>
        <v>0.11911213606226578</v>
      </c>
      <c r="G29" s="46">
        <f>прилож.2!F31/прилож.2!F32</f>
        <v>7.5432881878964506E-2</v>
      </c>
      <c r="H29" s="46">
        <f>прилож.2!G31/прилож.2!G32</f>
        <v>9.4234166035831443E-2</v>
      </c>
      <c r="I29" s="46">
        <f>прилож.2!H31/прилож.2!H32</f>
        <v>9.1407141054756488E-2</v>
      </c>
      <c r="J29" s="46">
        <f>прилож.2!I31/прилож.2!I32</f>
        <v>8.8664926823113804E-2</v>
      </c>
      <c r="K29" s="46">
        <f>прилож.2!J31/прилож.2!J32</f>
        <v>8.6004979018420372E-2</v>
      </c>
      <c r="L29" s="46">
        <f>прилож.2!K31/прилож.2!K32</f>
        <v>8.3424829647867765E-2</v>
      </c>
      <c r="M29" s="46">
        <f>прилож.2!L31/прилож.2!L32</f>
        <v>8.0922084758431739E-2</v>
      </c>
      <c r="N29" s="46">
        <f>прилож.2!M31/прилож.2!M32</f>
        <v>7.8494422215678802E-2</v>
      </c>
      <c r="O29" s="46">
        <f>прилож.2!N31/прилож.2!N32</f>
        <v>7.6139589549208436E-2</v>
      </c>
      <c r="P29" s="46">
        <f>прилож.2!O31/прилож.2!O32</f>
        <v>7.3855401862732178E-2</v>
      </c>
      <c r="Q29" s="46">
        <f>прилож.2!P31/прилож.2!P32</f>
        <v>7.1639739806850206E-2</v>
      </c>
      <c r="R29" s="46">
        <f>прилож.2!Q31/прилож.2!Q32</f>
        <v>6.9490547612644699E-2</v>
      </c>
      <c r="S29" s="8"/>
    </row>
    <row r="30" spans="1:19" ht="75.75" customHeight="1" thickBot="1" x14ac:dyDescent="0.35">
      <c r="A30" s="60" t="s">
        <v>292</v>
      </c>
      <c r="B30" s="5" t="s">
        <v>293</v>
      </c>
      <c r="C30" s="8" t="s">
        <v>287</v>
      </c>
      <c r="D30" s="8" t="s">
        <v>294</v>
      </c>
      <c r="E30" s="48">
        <v>0</v>
      </c>
      <c r="F30" s="48">
        <f t="shared" ref="F30:R31" si="0">G28-F28</f>
        <v>2.3844450705608769E-2</v>
      </c>
      <c r="G30" s="48">
        <f t="shared" si="0"/>
        <v>-5.3800743630207509E-3</v>
      </c>
      <c r="H30" s="48">
        <f t="shared" si="0"/>
        <v>-2.8880758116405642E-3</v>
      </c>
      <c r="I30" s="48">
        <f t="shared" si="0"/>
        <v>-2.801690081975533E-3</v>
      </c>
      <c r="J30" s="48">
        <f t="shared" si="0"/>
        <v>-2.7178882734408688E-3</v>
      </c>
      <c r="K30" s="48">
        <f t="shared" si="0"/>
        <v>-2.6365930965701612E-3</v>
      </c>
      <c r="L30" s="48">
        <f t="shared" si="0"/>
        <v>-2.5577295737762573E-3</v>
      </c>
      <c r="M30" s="48">
        <f t="shared" si="0"/>
        <v>-2.4812249701978845E-3</v>
      </c>
      <c r="N30" s="48">
        <f t="shared" si="0"/>
        <v>-2.4070087266146595E-3</v>
      </c>
      <c r="O30" s="48">
        <f t="shared" si="0"/>
        <v>-2.3350123943689655E-3</v>
      </c>
      <c r="P30" s="48">
        <f t="shared" si="0"/>
        <v>-2.2651695722343407E-3</v>
      </c>
      <c r="Q30" s="48">
        <f t="shared" si="0"/>
        <v>-2.1974158451724124E-3</v>
      </c>
      <c r="R30" s="48">
        <f t="shared" si="0"/>
        <v>-7.1268138385984475E-2</v>
      </c>
      <c r="S30" s="8" t="s">
        <v>295</v>
      </c>
    </row>
    <row r="31" spans="1:19" ht="79.5" customHeight="1" thickBot="1" x14ac:dyDescent="0.35">
      <c r="A31" s="60" t="s">
        <v>296</v>
      </c>
      <c r="B31" s="5" t="s">
        <v>297</v>
      </c>
      <c r="C31" s="8" t="s">
        <v>287</v>
      </c>
      <c r="D31" s="8" t="s">
        <v>298</v>
      </c>
      <c r="E31" s="49">
        <f>F29-E29</f>
        <v>4.6158675997424875E-3</v>
      </c>
      <c r="F31" s="49">
        <f t="shared" si="0"/>
        <v>-4.3679254183301278E-2</v>
      </c>
      <c r="G31" s="49">
        <f t="shared" si="0"/>
        <v>1.8801284156866938E-2</v>
      </c>
      <c r="H31" s="49">
        <f t="shared" si="0"/>
        <v>-2.8270249810749548E-3</v>
      </c>
      <c r="I31" s="49">
        <f t="shared" si="0"/>
        <v>-2.742214231642684E-3</v>
      </c>
      <c r="J31" s="49">
        <f t="shared" si="0"/>
        <v>-2.6599478046934327E-3</v>
      </c>
      <c r="K31" s="49">
        <f t="shared" si="0"/>
        <v>-2.5801493705526063E-3</v>
      </c>
      <c r="L31" s="49">
        <f t="shared" si="0"/>
        <v>-2.502744889436026E-3</v>
      </c>
      <c r="M31" s="49">
        <f t="shared" si="0"/>
        <v>-2.4276625427529369E-3</v>
      </c>
      <c r="N31" s="49">
        <f t="shared" si="0"/>
        <v>-2.3548326664703662E-3</v>
      </c>
      <c r="O31" s="49">
        <f t="shared" si="0"/>
        <v>-2.2841876864762578E-3</v>
      </c>
      <c r="P31" s="49">
        <f t="shared" si="0"/>
        <v>-2.2156620558819728E-3</v>
      </c>
      <c r="Q31" s="49">
        <f t="shared" si="0"/>
        <v>-2.149192194205507E-3</v>
      </c>
      <c r="R31" s="49">
        <f t="shared" si="0"/>
        <v>-6.9490547612644699E-2</v>
      </c>
      <c r="S31" s="8" t="s">
        <v>295</v>
      </c>
    </row>
    <row r="32" spans="1:19" ht="111" customHeight="1" thickBot="1" x14ac:dyDescent="0.35">
      <c r="A32" s="60" t="s">
        <v>299</v>
      </c>
      <c r="B32" s="5" t="s">
        <v>300</v>
      </c>
      <c r="C32" s="8" t="s">
        <v>301</v>
      </c>
      <c r="D32" s="8" t="s">
        <v>302</v>
      </c>
      <c r="E32" s="8">
        <v>0</v>
      </c>
      <c r="F32" s="47">
        <f t="shared" ref="F32:R32" si="1">F29/F28</f>
        <v>1.5252880108356994</v>
      </c>
      <c r="G32" s="47">
        <f t="shared" si="1"/>
        <v>0.74000221971256475</v>
      </c>
      <c r="H32" s="47">
        <f t="shared" si="1"/>
        <v>0.97595403727344132</v>
      </c>
      <c r="I32" s="47">
        <f t="shared" si="1"/>
        <v>0.97586440426833421</v>
      </c>
      <c r="J32" s="47">
        <f t="shared" si="1"/>
        <v>0.97577477126322731</v>
      </c>
      <c r="K32" s="47">
        <f t="shared" si="1"/>
        <v>0.9756851382581202</v>
      </c>
      <c r="L32" s="47">
        <f t="shared" si="1"/>
        <v>0.97559550525301331</v>
      </c>
      <c r="M32" s="47">
        <f t="shared" si="1"/>
        <v>0.9755058722479063</v>
      </c>
      <c r="N32" s="47">
        <f t="shared" si="1"/>
        <v>0.97541623924279952</v>
      </c>
      <c r="O32" s="47">
        <f t="shared" si="1"/>
        <v>0.97532660623769252</v>
      </c>
      <c r="P32" s="47">
        <f t="shared" si="1"/>
        <v>0.97523697323258551</v>
      </c>
      <c r="Q32" s="47">
        <f t="shared" si="1"/>
        <v>0.97514734022747829</v>
      </c>
      <c r="R32" s="47">
        <f t="shared" si="1"/>
        <v>0.97505770722237139</v>
      </c>
      <c r="S32" s="8"/>
    </row>
    <row r="33" spans="1:19" ht="75.75" customHeight="1" thickBot="1" x14ac:dyDescent="0.35">
      <c r="A33" s="60" t="s">
        <v>303</v>
      </c>
      <c r="B33" s="5" t="s">
        <v>304</v>
      </c>
      <c r="C33" s="8" t="s">
        <v>305</v>
      </c>
      <c r="D33" s="8" t="s">
        <v>306</v>
      </c>
      <c r="E33" s="47">
        <f>прилож.2!D33/прилож.2!D34</f>
        <v>1.3807482462977396</v>
      </c>
      <c r="F33" s="47">
        <f>прилож.2!E33/прилож.2!E34</f>
        <v>1.2622222222222221</v>
      </c>
      <c r="G33" s="47">
        <f>прилож.2!F33/прилож.2!F34</f>
        <v>1.1759811616954474</v>
      </c>
      <c r="H33" s="47">
        <f>прилож.2!G33/прилож.2!G34</f>
        <v>4.0936474325039702</v>
      </c>
      <c r="I33" s="47">
        <f>прилож.2!H33/прилож.2!H34</f>
        <v>4.0667546174142482</v>
      </c>
      <c r="J33" s="47">
        <f>прилож.2!I33/прилож.2!I34</f>
        <v>4.088104089219331</v>
      </c>
      <c r="K33" s="47">
        <f>прилож.2!J33/прилож.2!J34</f>
        <v>4.0650557620817844</v>
      </c>
      <c r="L33" s="47">
        <f>прилож.2!K33/прилож.2!K34</f>
        <v>3.8197026022304832</v>
      </c>
      <c r="M33" s="47">
        <f>прилож.2!L33/прилож.2!L34</f>
        <v>4.0215613382899624</v>
      </c>
      <c r="N33" s="47">
        <f>прилож.2!M33/прилож.2!M34</f>
        <v>4.0003717472118963</v>
      </c>
      <c r="O33" s="47">
        <f>прилож.2!N33/прилож.2!N34</f>
        <v>3.9802973977695166</v>
      </c>
      <c r="P33" s="47">
        <f>прилож.2!O33/прилож.2!O34</f>
        <v>3.9609665427509295</v>
      </c>
      <c r="Q33" s="47">
        <f>прилож.2!P33/прилож.2!P34</f>
        <v>3.9609665427509295</v>
      </c>
      <c r="R33" s="47">
        <f>прилож.2!Q33/прилож.2!Q34</f>
        <v>3.9234200743494423</v>
      </c>
      <c r="S33" s="8"/>
    </row>
    <row r="34" spans="1:19" ht="71.25" customHeight="1" thickBot="1" x14ac:dyDescent="0.35">
      <c r="A34" s="60" t="s">
        <v>41</v>
      </c>
      <c r="B34" s="5" t="s">
        <v>307</v>
      </c>
      <c r="C34" s="8" t="s">
        <v>305</v>
      </c>
      <c r="D34" s="8" t="s">
        <v>308</v>
      </c>
      <c r="E34" s="46">
        <f>прилож.2!D35/прилож.2!D36</f>
        <v>8.830691399662733</v>
      </c>
      <c r="F34" s="46">
        <f>прилож.2!E35/прилож.2!E36</f>
        <v>8.4064730290456424</v>
      </c>
      <c r="G34" s="46">
        <f>прилож.2!F35/прилож.2!F36</f>
        <v>8.3385922330097095</v>
      </c>
      <c r="H34" s="46">
        <f>прилож.2!G35/прилож.2!G36</f>
        <v>9.1911306042884995</v>
      </c>
      <c r="I34" s="46">
        <f>прилож.2!H35/прилож.2!H36</f>
        <v>3.4320987654320989</v>
      </c>
      <c r="J34" s="46">
        <f>прилож.2!I35/прилож.2!I36</f>
        <v>2.6363636363636362</v>
      </c>
      <c r="K34" s="46">
        <f>прилож.2!J35/прилож.2!J36</f>
        <v>2.6363636363636362</v>
      </c>
      <c r="L34" s="46">
        <f>прилож.2!K35/прилож.2!K36</f>
        <v>2.6363636363636362</v>
      </c>
      <c r="M34" s="46">
        <f>прилож.2!L35/прилож.2!L36</f>
        <v>2.6363636363636362</v>
      </c>
      <c r="N34" s="46">
        <f>прилож.2!M35/прилож.2!M36</f>
        <v>2.6363636363636362</v>
      </c>
      <c r="O34" s="46">
        <f>прилож.2!N35/прилож.2!N36</f>
        <v>2.6363636363636362</v>
      </c>
      <c r="P34" s="46">
        <f>прилож.2!O35/прилож.2!O36</f>
        <v>2.6363636363636362</v>
      </c>
      <c r="Q34" s="46">
        <f>прилож.2!P35/прилож.2!P36</f>
        <v>2.6363636363636362</v>
      </c>
      <c r="R34" s="46">
        <f>прилож.2!Q35/прилож.2!Q36</f>
        <v>2.6363636363636362</v>
      </c>
      <c r="S34" s="8"/>
    </row>
    <row r="35" spans="1:19" ht="84.75" customHeight="1" thickBot="1" x14ac:dyDescent="0.35">
      <c r="A35" s="60" t="s">
        <v>309</v>
      </c>
      <c r="B35" s="5" t="s">
        <v>310</v>
      </c>
      <c r="C35" s="8" t="s">
        <v>305</v>
      </c>
      <c r="D35" s="8" t="s">
        <v>311</v>
      </c>
      <c r="E35" s="47">
        <f>F33-E33</f>
        <v>-0.11852602407551749</v>
      </c>
      <c r="F35" s="47">
        <f t="shared" ref="F35:R36" si="2">G33-F33</f>
        <v>-8.6241060526774715E-2</v>
      </c>
      <c r="G35" s="47">
        <f t="shared" si="2"/>
        <v>2.9176662708085228</v>
      </c>
      <c r="H35" s="47">
        <f t="shared" si="2"/>
        <v>-2.6892815089722077E-2</v>
      </c>
      <c r="I35" s="47">
        <f t="shared" si="2"/>
        <v>2.1349471805082842E-2</v>
      </c>
      <c r="J35" s="47">
        <f t="shared" si="2"/>
        <v>-2.3048327137546565E-2</v>
      </c>
      <c r="K35" s="47">
        <f t="shared" si="2"/>
        <v>-0.24535315985130124</v>
      </c>
      <c r="L35" s="47">
        <f t="shared" si="2"/>
        <v>0.20185873605947924</v>
      </c>
      <c r="M35" s="47">
        <f t="shared" si="2"/>
        <v>-2.1189591078066172E-2</v>
      </c>
      <c r="N35" s="47">
        <f t="shared" si="2"/>
        <v>-2.0074349442379624E-2</v>
      </c>
      <c r="O35" s="47">
        <f t="shared" si="2"/>
        <v>-1.9330855018587112E-2</v>
      </c>
      <c r="P35" s="47">
        <f t="shared" si="2"/>
        <v>0</v>
      </c>
      <c r="Q35" s="47">
        <f t="shared" si="2"/>
        <v>-3.7546468401487232E-2</v>
      </c>
      <c r="R35" s="47">
        <f t="shared" si="2"/>
        <v>-3.9234200743494423</v>
      </c>
      <c r="S35" s="8" t="s">
        <v>295</v>
      </c>
    </row>
    <row r="36" spans="1:19" ht="81" customHeight="1" thickBot="1" x14ac:dyDescent="0.35">
      <c r="A36" s="60" t="s">
        <v>312</v>
      </c>
      <c r="B36" s="5" t="s">
        <v>313</v>
      </c>
      <c r="C36" s="8" t="s">
        <v>305</v>
      </c>
      <c r="D36" s="8" t="s">
        <v>314</v>
      </c>
      <c r="E36" s="47">
        <f>F34-E34</f>
        <v>-0.42421837061709056</v>
      </c>
      <c r="F36" s="47">
        <f t="shared" si="2"/>
        <v>-6.7880796035932889E-2</v>
      </c>
      <c r="G36" s="47">
        <f t="shared" si="2"/>
        <v>0.85253837127878995</v>
      </c>
      <c r="H36" s="47">
        <f t="shared" si="2"/>
        <v>-5.7590318388564006</v>
      </c>
      <c r="I36" s="47">
        <f t="shared" si="2"/>
        <v>-0.79573512906846267</v>
      </c>
      <c r="J36" s="47">
        <f t="shared" si="2"/>
        <v>0</v>
      </c>
      <c r="K36" s="47">
        <f t="shared" si="2"/>
        <v>0</v>
      </c>
      <c r="L36" s="47">
        <f t="shared" si="2"/>
        <v>0</v>
      </c>
      <c r="M36" s="47">
        <f t="shared" si="2"/>
        <v>0</v>
      </c>
      <c r="N36" s="47">
        <f t="shared" si="2"/>
        <v>0</v>
      </c>
      <c r="O36" s="47">
        <f t="shared" si="2"/>
        <v>0</v>
      </c>
      <c r="P36" s="47">
        <f t="shared" si="2"/>
        <v>0</v>
      </c>
      <c r="Q36" s="47">
        <f t="shared" si="2"/>
        <v>0</v>
      </c>
      <c r="R36" s="47">
        <f t="shared" si="2"/>
        <v>-2.6363636363636362</v>
      </c>
      <c r="S36" s="8" t="s">
        <v>295</v>
      </c>
    </row>
    <row r="37" spans="1:19" ht="141" customHeight="1" thickBot="1" x14ac:dyDescent="0.35">
      <c r="A37" s="60" t="s">
        <v>315</v>
      </c>
      <c r="B37" s="5" t="s">
        <v>316</v>
      </c>
      <c r="C37" s="8" t="s">
        <v>301</v>
      </c>
      <c r="D37" s="8" t="s">
        <v>317</v>
      </c>
      <c r="E37" s="47">
        <f>E36/E35</f>
        <v>3.5791158433425956</v>
      </c>
      <c r="F37" s="47">
        <f t="shared" ref="F37:R37" si="3">F36/F35</f>
        <v>0.78710530252417721</v>
      </c>
      <c r="G37" s="47">
        <f t="shared" si="3"/>
        <v>0.29219872738993574</v>
      </c>
      <c r="H37" s="47">
        <f t="shared" si="3"/>
        <v>214.14760112106646</v>
      </c>
      <c r="I37" s="47">
        <f t="shared" si="3"/>
        <v>-37.271888332104567</v>
      </c>
      <c r="J37" s="47">
        <f t="shared" si="3"/>
        <v>0</v>
      </c>
      <c r="K37" s="47">
        <f t="shared" si="3"/>
        <v>0</v>
      </c>
      <c r="L37" s="47">
        <f t="shared" si="3"/>
        <v>0</v>
      </c>
      <c r="M37" s="47">
        <f t="shared" si="3"/>
        <v>0</v>
      </c>
      <c r="N37" s="47">
        <f t="shared" si="3"/>
        <v>0</v>
      </c>
      <c r="O37" s="47">
        <f t="shared" si="3"/>
        <v>0</v>
      </c>
      <c r="P37" s="47" t="e">
        <f t="shared" si="3"/>
        <v>#DIV/0!</v>
      </c>
      <c r="Q37" s="47">
        <f t="shared" si="3"/>
        <v>0</v>
      </c>
      <c r="R37" s="47">
        <f t="shared" si="3"/>
        <v>0.67195548434888963</v>
      </c>
      <c r="S37" s="8"/>
    </row>
    <row r="38" spans="1:19" ht="67.5" customHeight="1" thickBot="1" x14ac:dyDescent="0.35">
      <c r="A38" s="60" t="s">
        <v>318</v>
      </c>
      <c r="B38" s="5" t="s">
        <v>319</v>
      </c>
      <c r="C38" s="8" t="s">
        <v>320</v>
      </c>
      <c r="D38" s="8" t="s">
        <v>321</v>
      </c>
      <c r="E38" s="47">
        <f>прилож.2!D37/прилож.2!D38</f>
        <v>113.22891757822437</v>
      </c>
      <c r="F38" s="47">
        <f>прилож.2!E37/прилож.2!E38</f>
        <v>122.77454846095141</v>
      </c>
      <c r="G38" s="47">
        <f>прилож.2!F37/прилож.2!F38</f>
        <v>141.43003044912459</v>
      </c>
      <c r="H38" s="47">
        <f>прилож.2!G37/прилож.2!G38</f>
        <v>153.96417998815866</v>
      </c>
      <c r="I38" s="47">
        <f>прилож.2!H37/прилож.2!H38</f>
        <v>149.51762573440561</v>
      </c>
      <c r="J38" s="47">
        <f>прилож.2!I37/прилож.2!I38</f>
        <v>144.91585565143171</v>
      </c>
      <c r="K38" s="47">
        <f>прилож.2!J37/прилож.2!J38</f>
        <v>140.56838029415132</v>
      </c>
      <c r="L38" s="47">
        <f>прилож.2!K37/прилож.2!K38</f>
        <v>136.35132659540142</v>
      </c>
      <c r="M38" s="47">
        <f>прилож.2!L37/прилож.2!L38</f>
        <v>132.2607912733026</v>
      </c>
      <c r="N38" s="47">
        <f>прилож.2!M37/прилож.2!M38</f>
        <v>128.29296472474056</v>
      </c>
      <c r="O38" s="47">
        <f>прилож.2!N37/прилож.2!N38</f>
        <v>124.44417266037284</v>
      </c>
      <c r="P38" s="47">
        <f>прилож.2!O37/прилож.2!O38</f>
        <v>120.71084487837373</v>
      </c>
      <c r="Q38" s="47">
        <f>прилож.2!P37/прилож.2!P38</f>
        <v>117.08952567318602</v>
      </c>
      <c r="R38" s="47">
        <f>прилож.2!Q37/прилож.2!Q38</f>
        <v>113.57694669678266</v>
      </c>
      <c r="S38" s="8"/>
    </row>
    <row r="39" spans="1:19" ht="71.25" customHeight="1" thickBot="1" x14ac:dyDescent="0.35">
      <c r="A39" s="60" t="s">
        <v>322</v>
      </c>
      <c r="B39" s="5" t="s">
        <v>323</v>
      </c>
      <c r="C39" s="8" t="s">
        <v>320</v>
      </c>
      <c r="D39" s="8" t="s">
        <v>324</v>
      </c>
      <c r="E39" s="47">
        <f>прилож.2!D39/прилож.2!D40</f>
        <v>115.96298438403701</v>
      </c>
      <c r="F39" s="47">
        <f>прилож.2!E39/прилож.2!E40</f>
        <v>120.72874493927125</v>
      </c>
      <c r="G39" s="47">
        <f>прилож.2!F39/прилож.2!F40</f>
        <v>141.87911349899261</v>
      </c>
      <c r="H39" s="47">
        <f>прилож.2!G39/прилож.2!G40</f>
        <v>157.45869711215582</v>
      </c>
      <c r="I39" s="47">
        <f>прилож.2!H39/прилож.2!H40</f>
        <v>149.35064935064935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/>
    </row>
    <row r="40" spans="1:19" ht="90" customHeight="1" thickBot="1" x14ac:dyDescent="0.35">
      <c r="A40" s="60" t="s">
        <v>325</v>
      </c>
      <c r="B40" s="5" t="s">
        <v>326</v>
      </c>
      <c r="C40" s="8" t="s">
        <v>320</v>
      </c>
      <c r="D40" s="8" t="s">
        <v>327</v>
      </c>
      <c r="E40" s="47">
        <f>F38-E38</f>
        <v>9.5456308827270391</v>
      </c>
      <c r="F40" s="47">
        <f t="shared" ref="F40:R41" si="4">G38-F38</f>
        <v>18.655481988173179</v>
      </c>
      <c r="G40" s="47">
        <f t="shared" si="4"/>
        <v>12.534149539034075</v>
      </c>
      <c r="H40" s="47">
        <f t="shared" si="4"/>
        <v>-4.4465542537530496</v>
      </c>
      <c r="I40" s="47">
        <f t="shared" si="4"/>
        <v>-4.6017700829738999</v>
      </c>
      <c r="J40" s="47">
        <f t="shared" si="4"/>
        <v>-4.3474753572803877</v>
      </c>
      <c r="K40" s="47">
        <f t="shared" si="4"/>
        <v>-4.2170536987499077</v>
      </c>
      <c r="L40" s="47">
        <f t="shared" si="4"/>
        <v>-4.0905353220988161</v>
      </c>
      <c r="M40" s="47">
        <f t="shared" si="4"/>
        <v>-3.9678265485620443</v>
      </c>
      <c r="N40" s="47">
        <f t="shared" si="4"/>
        <v>-3.8487920643677143</v>
      </c>
      <c r="O40" s="47">
        <f t="shared" si="4"/>
        <v>-3.7333277819991082</v>
      </c>
      <c r="P40" s="47">
        <f t="shared" si="4"/>
        <v>-3.6213192051877172</v>
      </c>
      <c r="Q40" s="47">
        <f t="shared" si="4"/>
        <v>-3.5125789764033613</v>
      </c>
      <c r="R40" s="47">
        <f t="shared" si="4"/>
        <v>-113.57694669678266</v>
      </c>
      <c r="S40" s="8" t="s">
        <v>295</v>
      </c>
    </row>
    <row r="41" spans="1:19" ht="81" customHeight="1" thickBot="1" x14ac:dyDescent="0.35">
      <c r="A41" s="60" t="s">
        <v>328</v>
      </c>
      <c r="B41" s="5" t="s">
        <v>329</v>
      </c>
      <c r="C41" s="8" t="s">
        <v>320</v>
      </c>
      <c r="D41" s="8" t="s">
        <v>330</v>
      </c>
      <c r="E41" s="47">
        <f>F39-E39</f>
        <v>4.7657605552342375</v>
      </c>
      <c r="F41" s="47">
        <f t="shared" si="4"/>
        <v>21.150368559721358</v>
      </c>
      <c r="G41" s="47">
        <f t="shared" si="4"/>
        <v>15.579583613163209</v>
      </c>
      <c r="H41" s="47">
        <f t="shared" si="4"/>
        <v>-8.1080477615064694</v>
      </c>
      <c r="I41" s="47">
        <f t="shared" si="4"/>
        <v>-149.35064935064935</v>
      </c>
      <c r="J41" s="47">
        <f t="shared" si="4"/>
        <v>0</v>
      </c>
      <c r="K41" s="47">
        <f t="shared" si="4"/>
        <v>0</v>
      </c>
      <c r="L41" s="47">
        <f t="shared" si="4"/>
        <v>0</v>
      </c>
      <c r="M41" s="47">
        <f t="shared" si="4"/>
        <v>0</v>
      </c>
      <c r="N41" s="47">
        <f t="shared" si="4"/>
        <v>0</v>
      </c>
      <c r="O41" s="47">
        <v>0</v>
      </c>
      <c r="P41" s="47">
        <v>0</v>
      </c>
      <c r="Q41" s="47">
        <v>0</v>
      </c>
      <c r="R41" s="47">
        <f t="shared" si="4"/>
        <v>0</v>
      </c>
      <c r="S41" s="8" t="s">
        <v>295</v>
      </c>
    </row>
    <row r="42" spans="1:19" ht="135.75" customHeight="1" thickBot="1" x14ac:dyDescent="0.35">
      <c r="A42" s="60" t="s">
        <v>331</v>
      </c>
      <c r="B42" s="5" t="s">
        <v>332</v>
      </c>
      <c r="C42" s="8" t="s">
        <v>301</v>
      </c>
      <c r="D42" s="8" t="s">
        <v>333</v>
      </c>
      <c r="E42" s="47">
        <f>E41/E40</f>
        <v>0.49926093034436853</v>
      </c>
      <c r="F42" s="47">
        <f t="shared" ref="F42:R42" si="5">F41/F40</f>
        <v>1.1337347688539934</v>
      </c>
      <c r="G42" s="47">
        <f t="shared" si="5"/>
        <v>1.2429709382870364</v>
      </c>
      <c r="H42" s="47">
        <f t="shared" si="5"/>
        <v>1.823445143992787</v>
      </c>
      <c r="I42" s="8">
        <f t="shared" si="5"/>
        <v>32.455043745716928</v>
      </c>
      <c r="J42" s="8">
        <f t="shared" si="5"/>
        <v>0</v>
      </c>
      <c r="K42" s="8">
        <f t="shared" si="5"/>
        <v>0</v>
      </c>
      <c r="L42" s="8">
        <f t="shared" si="5"/>
        <v>0</v>
      </c>
      <c r="M42" s="8">
        <f t="shared" si="5"/>
        <v>0</v>
      </c>
      <c r="N42" s="8">
        <f t="shared" si="5"/>
        <v>0</v>
      </c>
      <c r="O42" s="8">
        <f t="shared" si="5"/>
        <v>0</v>
      </c>
      <c r="P42" s="8">
        <f t="shared" si="5"/>
        <v>0</v>
      </c>
      <c r="Q42" s="8">
        <f t="shared" si="5"/>
        <v>0</v>
      </c>
      <c r="R42" s="8">
        <f t="shared" si="5"/>
        <v>0</v>
      </c>
      <c r="S42" s="8"/>
    </row>
    <row r="43" spans="1:19" ht="88.5" customHeight="1" thickBot="1" x14ac:dyDescent="0.35">
      <c r="A43" s="60" t="s">
        <v>334</v>
      </c>
      <c r="B43" s="5" t="s">
        <v>335</v>
      </c>
      <c r="C43" s="8" t="s">
        <v>8</v>
      </c>
      <c r="D43" s="8" t="s">
        <v>543</v>
      </c>
      <c r="E43" s="45">
        <f>прилож.2!D37/(прилож.2!D37+прилож.2!D39)*100</f>
        <v>98.157671863257164</v>
      </c>
      <c r="F43" s="45">
        <f>прилож.2!E37/(прилож.2!E37+прилож.2!E39)*100</f>
        <v>98.229784098790162</v>
      </c>
      <c r="G43" s="45">
        <f>прилож.2!F37/(прилож.2!F37+прилож.2!F39)*100</f>
        <v>98.445292103280806</v>
      </c>
      <c r="H43" s="45">
        <f>прилож.2!G37/(прилож.2!G37+прилож.2!G39)*100</f>
        <v>98.415517087107631</v>
      </c>
      <c r="I43" s="45">
        <f>прилож.2!H37/(прилож.2!H37+прилож.2!H39)*100</f>
        <v>99.919942046395462</v>
      </c>
      <c r="J43" s="8">
        <f>прилож.2!I37/(прилож.2!I37+прилож.2!I39)*100</f>
        <v>100</v>
      </c>
      <c r="K43" s="8">
        <f>прилож.2!J37/(прилож.2!J37+прилож.2!J39)*100</f>
        <v>100</v>
      </c>
      <c r="L43" s="8">
        <f>прилож.2!K37/(прилож.2!K37+прилож.2!K39)*100</f>
        <v>100</v>
      </c>
      <c r="M43" s="8">
        <f>прилож.2!L37/(прилож.2!L37+прилож.2!L39)*100</f>
        <v>100</v>
      </c>
      <c r="N43" s="8">
        <f>прилож.2!M37/(прилож.2!M37+прилож.2!M39)*100</f>
        <v>100</v>
      </c>
      <c r="O43" s="8">
        <f>прилож.2!N37/(прилож.2!N37+прилож.2!N39)*100</f>
        <v>100</v>
      </c>
      <c r="P43" s="8">
        <f>прилож.2!O37/(прилож.2!O37+прилож.2!O39)*100</f>
        <v>100</v>
      </c>
      <c r="Q43" s="8">
        <f>прилож.2!P37/(прилож.2!P37+прилож.2!P39)*100</f>
        <v>100</v>
      </c>
      <c r="R43" s="8">
        <f>прилож.2!Q37/(прилож.2!Q37+прилож.2!Q39)*100</f>
        <v>100</v>
      </c>
      <c r="S43" s="8"/>
    </row>
    <row r="44" spans="1:19" ht="79.5" customHeight="1" thickBot="1" x14ac:dyDescent="0.35">
      <c r="A44" s="60" t="s">
        <v>336</v>
      </c>
      <c r="B44" s="5" t="s">
        <v>337</v>
      </c>
      <c r="C44" s="8" t="s">
        <v>8</v>
      </c>
      <c r="D44" s="8" t="s">
        <v>338</v>
      </c>
      <c r="E44" s="45">
        <f>прилож.2!D29/(прилож.2!D29+прилож.2!D31)*100</f>
        <v>0</v>
      </c>
      <c r="F44" s="45">
        <f>прилож.2!E29/(прилож.2!E29+прилож.2!E31)*100</f>
        <v>6.6003616636528024</v>
      </c>
      <c r="G44" s="45">
        <f>прилож.2!F29/(прилож.2!F29+прилож.2!F31)*100</f>
        <v>19.255472538995935</v>
      </c>
      <c r="H44" s="45">
        <f>прилож.2!G29/(прилож.2!G29+прилож.2!G31)*100</f>
        <v>34.548481794680804</v>
      </c>
      <c r="I44" s="45">
        <f>прилож.2!H29/(прилож.2!H29+прилож.2!H31)*100</f>
        <v>34.548481794680804</v>
      </c>
      <c r="J44" s="45">
        <f>прилож.2!I29/(прилож.2!I29+прилож.2!I31)*100</f>
        <v>34.548481794680804</v>
      </c>
      <c r="K44" s="45">
        <f>прилож.2!J29/(прилож.2!J29+прилож.2!J31)*100</f>
        <v>34.548481794680811</v>
      </c>
      <c r="L44" s="45">
        <f>прилож.2!K29/(прилож.2!K29+прилож.2!K31)*100</f>
        <v>34.548481794680804</v>
      </c>
      <c r="M44" s="45">
        <f>прилож.2!L29/(прилож.2!L29+прилож.2!L31)*100</f>
        <v>34.548481794680804</v>
      </c>
      <c r="N44" s="45">
        <f>прилож.2!M29/(прилож.2!M29+прилож.2!M31)*100</f>
        <v>34.548481794680804</v>
      </c>
      <c r="O44" s="45">
        <f>прилож.2!N29/(прилож.2!N29+прилож.2!N31)*100</f>
        <v>34.548481794680804</v>
      </c>
      <c r="P44" s="45">
        <f>прилож.2!O29/(прилож.2!O29+прилож.2!O31)*100</f>
        <v>34.548481794680804</v>
      </c>
      <c r="Q44" s="45">
        <f>прилож.2!P29/(прилож.2!P29+прилож.2!P31)*100</f>
        <v>34.548481794680811</v>
      </c>
      <c r="R44" s="45">
        <f>прилож.2!Q29/(прилож.2!Q29+прилож.2!Q31)*100</f>
        <v>34.548481794680804</v>
      </c>
      <c r="S44" s="8"/>
    </row>
    <row r="45" spans="1:19" ht="83.25" customHeight="1" thickBot="1" x14ac:dyDescent="0.35">
      <c r="A45" s="60" t="s">
        <v>339</v>
      </c>
      <c r="B45" s="5" t="s">
        <v>340</v>
      </c>
      <c r="C45" s="8" t="s">
        <v>8</v>
      </c>
      <c r="D45" s="8" t="s">
        <v>341</v>
      </c>
      <c r="E45" s="45">
        <f>прилож.2!D33/(прилож.2!D33+прилож.2!D35)*100</f>
        <v>14.467483890989572</v>
      </c>
      <c r="F45" s="45">
        <f>прилож.2!E33/(прилож.2!E33+прилож.2!E35)*100</f>
        <v>13.148824528010699</v>
      </c>
      <c r="G45" s="45">
        <f>прилож.2!F33/(прилож.2!F33+прилож.2!F35)*100</f>
        <v>12.691555058578363</v>
      </c>
      <c r="H45" s="45">
        <f>прилож.2!G33/(прилож.2!G33+прилож.2!G35)*100</f>
        <v>45.055642952863714</v>
      </c>
      <c r="I45" s="45">
        <f>прилож.2!H33/(прилож.2!H33+прилож.2!H35)*100</f>
        <v>97.488050166710337</v>
      </c>
      <c r="J45" s="45">
        <f>прилож.2!I33/(прилож.2!I33+прилож.2!I35)*100</f>
        <v>98.956177449833532</v>
      </c>
      <c r="K45" s="45">
        <f>прилож.2!J33/(прилож.2!J33+прилож.2!J35)*100</f>
        <v>98.950321237897015</v>
      </c>
      <c r="L45" s="45">
        <f>прилож.2!K33/(прилож.2!K33+прилож.2!K35)*100</f>
        <v>98.883649311904534</v>
      </c>
      <c r="M45" s="45">
        <f>прилож.2!L33/(прилож.2!L33+прилож.2!L35)*100</f>
        <v>98.939089079934149</v>
      </c>
      <c r="N45" s="45">
        <f>прилож.2!M33/(прилож.2!M33+прилож.2!M35)*100</f>
        <v>98.933529465845353</v>
      </c>
      <c r="O45" s="45">
        <f>прилож.2!N33/(прилож.2!N33+прилож.2!N35)*100</f>
        <v>98.928208444978281</v>
      </c>
      <c r="P45" s="45">
        <f>прилож.2!O33/(прилож.2!O33+прилож.2!O35)*100</f>
        <v>98.923034072973721</v>
      </c>
      <c r="Q45" s="45">
        <f>прилож.2!P33/(прилож.2!P33+прилож.2!P35)*100</f>
        <v>98.923034072973721</v>
      </c>
      <c r="R45" s="45">
        <f>прилож.2!Q33/(прилож.2!Q33+прилож.2!Q35)*100</f>
        <v>98.912839737582004</v>
      </c>
      <c r="S45" s="8"/>
    </row>
    <row r="46" spans="1:19" ht="103.5" customHeight="1" thickBot="1" x14ac:dyDescent="0.35">
      <c r="A46" s="60" t="s">
        <v>342</v>
      </c>
      <c r="B46" s="5" t="s">
        <v>343</v>
      </c>
      <c r="C46" s="8" t="s">
        <v>301</v>
      </c>
      <c r="D46" s="8" t="s">
        <v>344</v>
      </c>
      <c r="E46" s="8">
        <f>прилож.2!D42/прилож.2!D41*100</f>
        <v>100</v>
      </c>
      <c r="F46" s="8">
        <f>прилож.2!E42/прилож.2!E41*100</f>
        <v>100</v>
      </c>
      <c r="G46" s="8">
        <f>прилож.2!F42/прилож.2!F41*100</f>
        <v>100</v>
      </c>
      <c r="H46" s="8">
        <f>прилож.2!G42/прилож.2!G41*100</f>
        <v>100</v>
      </c>
      <c r="I46" s="8">
        <f>прилож.2!H42/прилож.2!H41*100</f>
        <v>100</v>
      </c>
      <c r="J46" s="8">
        <f>прилож.2!I42/прилож.2!I41*100</f>
        <v>100</v>
      </c>
      <c r="K46" s="8">
        <f>прилож.2!J42/прилож.2!J41*100</f>
        <v>100</v>
      </c>
      <c r="L46" s="8">
        <f>прилож.2!K42/прилож.2!K41*100</f>
        <v>100</v>
      </c>
      <c r="M46" s="8">
        <f>прилож.2!L42/прилож.2!L41*100</f>
        <v>100</v>
      </c>
      <c r="N46" s="8">
        <f>прилож.2!M42/прилож.2!M41*100</f>
        <v>100</v>
      </c>
      <c r="O46" s="8">
        <f>прилож.2!N42/прилож.2!N41*100</f>
        <v>100</v>
      </c>
      <c r="P46" s="8">
        <f>прилож.2!O42/прилож.2!O41*100</f>
        <v>100</v>
      </c>
      <c r="Q46" s="8">
        <f>прилож.2!P42/прилож.2!P41*100</f>
        <v>100</v>
      </c>
      <c r="R46" s="8">
        <f>прилож.2!Q42/прилож.2!Q41*100</f>
        <v>100</v>
      </c>
      <c r="S46" s="8"/>
    </row>
    <row r="47" spans="1:19" ht="58.5" customHeight="1" thickBot="1" x14ac:dyDescent="0.35">
      <c r="A47" s="60" t="s">
        <v>345</v>
      </c>
      <c r="B47" s="5" t="s">
        <v>346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ht="45" customHeight="1" thickBot="1" x14ac:dyDescent="0.35">
      <c r="A48" s="60" t="s">
        <v>347</v>
      </c>
      <c r="B48" s="5" t="s">
        <v>348</v>
      </c>
      <c r="C48" s="8" t="s">
        <v>8</v>
      </c>
      <c r="D48" s="8" t="s">
        <v>349</v>
      </c>
      <c r="E48" s="47">
        <f>прилож.2!D46/прилож.2!D43</f>
        <v>5.3220035778175315E-2</v>
      </c>
      <c r="F48" s="47">
        <f>прилож.2!E46/прилож.2!E43</f>
        <v>4.703576678098971E-2</v>
      </c>
      <c r="G48" s="47">
        <f>прилож.2!F46/прилож.2!F43</f>
        <v>7.2597727710379353E-2</v>
      </c>
      <c r="H48" s="47">
        <f>прилож.2!G46/прилож.2!G43</f>
        <v>6.8624216430221055E-2</v>
      </c>
      <c r="I48" s="47">
        <f>прилож.2!H46/прилож.2!H43</f>
        <v>9.6243291592128799E-2</v>
      </c>
      <c r="J48" s="47">
        <f>прилож.2!I46/прилож.2!I43</f>
        <v>9.4308943089430899E-2</v>
      </c>
      <c r="K48" s="47">
        <f>прилож.2!J46/прилож.2!J43</f>
        <v>9.4308943089430899E-2</v>
      </c>
      <c r="L48" s="47">
        <f>прилож.2!K46/прилож.2!K43</f>
        <v>0.1</v>
      </c>
      <c r="M48" s="47">
        <f>прилож.2!L46/прилож.2!L43</f>
        <v>0.1</v>
      </c>
      <c r="N48" s="47">
        <f>прилож.2!M46/прилож.2!M43</f>
        <v>9.9441340782122911E-2</v>
      </c>
      <c r="O48" s="47">
        <f>прилож.2!N46/прилож.2!N43</f>
        <v>0.1</v>
      </c>
      <c r="P48" s="47">
        <f>прилож.2!O46/прилож.2!O43</f>
        <v>0.1</v>
      </c>
      <c r="Q48" s="47">
        <f>прилож.2!P46/прилож.2!P43</f>
        <v>0.1</v>
      </c>
      <c r="R48" s="47">
        <f>прилож.2!Q46/прилож.2!Q43</f>
        <v>0.1</v>
      </c>
      <c r="S48" s="8" t="s">
        <v>40</v>
      </c>
    </row>
    <row r="49" spans="1:19" ht="47.25" customHeight="1" thickBot="1" x14ac:dyDescent="0.35">
      <c r="A49" s="60" t="s">
        <v>347</v>
      </c>
      <c r="B49" s="5" t="s">
        <v>350</v>
      </c>
      <c r="C49" s="8" t="s">
        <v>8</v>
      </c>
      <c r="D49" s="8" t="s">
        <v>351</v>
      </c>
      <c r="E49" s="47">
        <f>прилож.2!D46/прилож.2!$D$43</f>
        <v>5.3220035778175315E-2</v>
      </c>
      <c r="F49" s="47">
        <f>прилож.2!E46/прилож.2!$D$43</f>
        <v>6.4400715563506267E-2</v>
      </c>
      <c r="G49" s="47">
        <f>прилож.2!F46/прилож.2!$D$43</f>
        <v>8.4302325581395346E-2</v>
      </c>
      <c r="H49" s="47">
        <f>прилож.2!G46/прилож.2!$D$43</f>
        <v>9.3023255813953487E-2</v>
      </c>
      <c r="I49" s="47">
        <f>прилож.2!H46/прилож.2!$D$43</f>
        <v>0.120304114490161</v>
      </c>
      <c r="J49" s="47">
        <f>прилож.2!I46/прилож.2!$D$43</f>
        <v>0.12969588550983899</v>
      </c>
      <c r="K49" s="47">
        <f>прилож.2!J46/прилож.2!$D$43</f>
        <v>0.14266547406082289</v>
      </c>
      <c r="L49" s="47">
        <f>прилож.2!K46/прилож.2!$D$43</f>
        <v>0.16547406082289803</v>
      </c>
      <c r="M49" s="47">
        <f>прилож.2!L46/прилож.2!$D$43</f>
        <v>0.18112701252236135</v>
      </c>
      <c r="N49" s="47">
        <f>прилож.2!M46/прилож.2!$D$43</f>
        <v>0.19901610017889088</v>
      </c>
      <c r="O49" s="47">
        <f>прилож.2!N46/прилож.2!$D$43</f>
        <v>0.21914132379248658</v>
      </c>
      <c r="P49" s="47">
        <f>прилож.2!O46/прилож.2!$D$43</f>
        <v>0.24150268336314848</v>
      </c>
      <c r="Q49" s="47">
        <f>прилож.2!P46/прилож.2!$D$43</f>
        <v>0.26610017889087656</v>
      </c>
      <c r="R49" s="47">
        <f>прилож.2!Q46/прилож.2!$D$43</f>
        <v>0.29293381037567084</v>
      </c>
      <c r="S49" s="8" t="s">
        <v>352</v>
      </c>
    </row>
    <row r="50" spans="1:19" ht="66" customHeight="1" thickBot="1" x14ac:dyDescent="0.35">
      <c r="A50" s="60" t="s">
        <v>353</v>
      </c>
      <c r="B50" s="7" t="s">
        <v>354</v>
      </c>
      <c r="C50" s="5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ht="51" customHeight="1" thickBot="1" x14ac:dyDescent="0.35">
      <c r="A51" s="60" t="s">
        <v>355</v>
      </c>
      <c r="B51" s="5" t="s">
        <v>348</v>
      </c>
      <c r="C51" s="8" t="s">
        <v>22</v>
      </c>
      <c r="D51" s="8" t="s">
        <v>356</v>
      </c>
      <c r="E51" s="47">
        <f>F48-E48</f>
        <v>-6.1842689971856046E-3</v>
      </c>
      <c r="F51" s="47">
        <f t="shared" ref="F51:Q52" si="6">G48-F48</f>
        <v>2.5561960929389643E-2</v>
      </c>
      <c r="G51" s="47">
        <f t="shared" si="6"/>
        <v>-3.9735112801582984E-3</v>
      </c>
      <c r="H51" s="47">
        <f t="shared" si="6"/>
        <v>2.7619075161907744E-2</v>
      </c>
      <c r="I51" s="47">
        <f t="shared" si="6"/>
        <v>-1.9343485026978996E-3</v>
      </c>
      <c r="J51" s="47">
        <f t="shared" si="6"/>
        <v>0</v>
      </c>
      <c r="K51" s="47">
        <f t="shared" si="6"/>
        <v>5.6910569105691061E-3</v>
      </c>
      <c r="L51" s="47">
        <f t="shared" si="6"/>
        <v>0</v>
      </c>
      <c r="M51" s="47">
        <f t="shared" si="6"/>
        <v>-5.5865921787709438E-4</v>
      </c>
      <c r="N51" s="47">
        <f t="shared" si="6"/>
        <v>5.5865921787709438E-4</v>
      </c>
      <c r="O51" s="47">
        <f t="shared" si="6"/>
        <v>0</v>
      </c>
      <c r="P51" s="47">
        <f t="shared" si="6"/>
        <v>0</v>
      </c>
      <c r="Q51" s="47">
        <f t="shared" si="6"/>
        <v>0</v>
      </c>
      <c r="R51" s="47">
        <v>0</v>
      </c>
      <c r="S51" s="39" t="s">
        <v>295</v>
      </c>
    </row>
    <row r="52" spans="1:19" ht="41.25" customHeight="1" thickBot="1" x14ac:dyDescent="0.35">
      <c r="A52" s="60" t="s">
        <v>357</v>
      </c>
      <c r="B52" s="5" t="s">
        <v>350</v>
      </c>
      <c r="C52" s="8" t="s">
        <v>22</v>
      </c>
      <c r="D52" s="8" t="s">
        <v>358</v>
      </c>
      <c r="E52" s="47">
        <f>F49-E49</f>
        <v>1.1180679785330952E-2</v>
      </c>
      <c r="F52" s="47">
        <f t="shared" si="6"/>
        <v>1.9901610017889079E-2</v>
      </c>
      <c r="G52" s="47">
        <f t="shared" si="6"/>
        <v>8.7209302325581411E-3</v>
      </c>
      <c r="H52" s="47">
        <f t="shared" si="6"/>
        <v>2.7280858676207512E-2</v>
      </c>
      <c r="I52" s="47">
        <f t="shared" si="6"/>
        <v>9.3917710196779886E-3</v>
      </c>
      <c r="J52" s="47">
        <f t="shared" si="6"/>
        <v>1.2969588550983902E-2</v>
      </c>
      <c r="K52" s="47">
        <f t="shared" si="6"/>
        <v>2.2808586762075145E-2</v>
      </c>
      <c r="L52" s="47">
        <f t="shared" si="6"/>
        <v>1.5652951699463319E-2</v>
      </c>
      <c r="M52" s="47">
        <f t="shared" si="6"/>
        <v>1.7889087656529523E-2</v>
      </c>
      <c r="N52" s="47">
        <f t="shared" si="6"/>
        <v>2.01252236135957E-2</v>
      </c>
      <c r="O52" s="47">
        <f t="shared" si="6"/>
        <v>2.2361359570661904E-2</v>
      </c>
      <c r="P52" s="47">
        <f t="shared" si="6"/>
        <v>2.459749552772808E-2</v>
      </c>
      <c r="Q52" s="47">
        <f t="shared" si="6"/>
        <v>2.6833631484794285E-2</v>
      </c>
      <c r="R52" s="47">
        <v>0</v>
      </c>
      <c r="S52" s="39" t="s">
        <v>295</v>
      </c>
    </row>
    <row r="53" spans="1:19" ht="58.5" customHeight="1" thickBot="1" x14ac:dyDescent="0.35">
      <c r="A53" s="60" t="s">
        <v>359</v>
      </c>
      <c r="B53" s="5" t="s">
        <v>360</v>
      </c>
      <c r="C53" s="8" t="s">
        <v>8</v>
      </c>
      <c r="D53" s="8" t="s">
        <v>361</v>
      </c>
      <c r="E53" s="8">
        <f>прилож.2!D48/прилож.2!D43*100</f>
        <v>0</v>
      </c>
      <c r="F53" s="8">
        <f>прилож.2!E48/прилож.2!E43*100</f>
        <v>0</v>
      </c>
      <c r="G53" s="8">
        <f>прилож.2!F48/прилож.2!F43*100</f>
        <v>0</v>
      </c>
      <c r="H53" s="8">
        <f>прилож.2!G48/прилож.2!G43*100</f>
        <v>0</v>
      </c>
      <c r="I53" s="8">
        <f>прилож.2!H48/прилож.2!H43*100</f>
        <v>0</v>
      </c>
      <c r="J53" s="8">
        <f>прилож.2!I48/прилож.2!I43*100</f>
        <v>0</v>
      </c>
      <c r="K53" s="8">
        <f>прилож.2!J48/прилож.2!J43*100</f>
        <v>0</v>
      </c>
      <c r="L53" s="8">
        <f>прилож.2!K48/прилож.2!K43*100</f>
        <v>0</v>
      </c>
      <c r="M53" s="8">
        <f>прилож.2!L48/прилож.2!L43*100</f>
        <v>0</v>
      </c>
      <c r="N53" s="8">
        <f>прилож.2!M48/прилож.2!M43*100</f>
        <v>0</v>
      </c>
      <c r="O53" s="8">
        <f>прилож.2!N48/прилож.2!N43*100</f>
        <v>0</v>
      </c>
      <c r="P53" s="8">
        <f>прилож.2!O48/прилож.2!O43*100</f>
        <v>0</v>
      </c>
      <c r="Q53" s="8">
        <f>прилож.2!P48/прилож.2!P43*100</f>
        <v>0</v>
      </c>
      <c r="R53" s="8"/>
      <c r="S53" s="8"/>
    </row>
    <row r="54" spans="1:19" ht="81" customHeight="1" thickBot="1" x14ac:dyDescent="0.35">
      <c r="A54" s="60" t="s">
        <v>362</v>
      </c>
      <c r="B54" s="5" t="s">
        <v>363</v>
      </c>
      <c r="C54" s="8" t="s">
        <v>22</v>
      </c>
      <c r="D54" s="8" t="s">
        <v>364</v>
      </c>
      <c r="E54" s="8">
        <f>F53-E53</f>
        <v>0</v>
      </c>
      <c r="F54" s="8">
        <f t="shared" ref="F54:R54" si="7">G53-F53</f>
        <v>0</v>
      </c>
      <c r="G54" s="8">
        <f t="shared" si="7"/>
        <v>0</v>
      </c>
      <c r="H54" s="8">
        <f t="shared" si="7"/>
        <v>0</v>
      </c>
      <c r="I54" s="8">
        <f t="shared" si="7"/>
        <v>0</v>
      </c>
      <c r="J54" s="8">
        <f t="shared" si="7"/>
        <v>0</v>
      </c>
      <c r="K54" s="8">
        <f t="shared" si="7"/>
        <v>0</v>
      </c>
      <c r="L54" s="8">
        <f t="shared" si="7"/>
        <v>0</v>
      </c>
      <c r="M54" s="8">
        <f t="shared" si="7"/>
        <v>0</v>
      </c>
      <c r="N54" s="8">
        <f t="shared" si="7"/>
        <v>0</v>
      </c>
      <c r="O54" s="8">
        <f t="shared" si="7"/>
        <v>0</v>
      </c>
      <c r="P54" s="8">
        <f t="shared" si="7"/>
        <v>0</v>
      </c>
      <c r="Q54" s="8">
        <f t="shared" si="7"/>
        <v>0</v>
      </c>
      <c r="R54" s="8">
        <f t="shared" si="7"/>
        <v>0</v>
      </c>
      <c r="S54" s="8" t="s">
        <v>295</v>
      </c>
    </row>
    <row r="55" spans="1:19" ht="81" customHeight="1" thickBot="1" x14ac:dyDescent="0.35">
      <c r="A55" s="60" t="s">
        <v>365</v>
      </c>
      <c r="B55" s="5" t="s">
        <v>366</v>
      </c>
      <c r="C55" s="8" t="s">
        <v>8</v>
      </c>
      <c r="D55" s="8" t="s">
        <v>367</v>
      </c>
      <c r="E55" s="1">
        <f>прилож.2!D51/прилож.2!D50</f>
        <v>0</v>
      </c>
      <c r="F55" s="1">
        <f>прилож.2!E51/прилож.2!E50</f>
        <v>0</v>
      </c>
      <c r="G55" s="1">
        <f>прилож.2!F51/прилож.2!F50</f>
        <v>0</v>
      </c>
      <c r="H55" s="1">
        <f>прилож.2!G51/прилож.2!G50</f>
        <v>0</v>
      </c>
      <c r="I55" s="48">
        <f>прилож.2!H51/прилож.2!H50</f>
        <v>0.26829268292682928</v>
      </c>
      <c r="J55" s="48">
        <f>прилож.2!I51/прилож.2!I50</f>
        <v>0.24390243902439024</v>
      </c>
      <c r="K55" s="48">
        <f>прилож.2!J51/прилож.2!J50</f>
        <v>0.24390243902439024</v>
      </c>
      <c r="L55" s="48">
        <f>прилож.2!K51/прилож.2!K50</f>
        <v>0.24390243902439024</v>
      </c>
      <c r="M55" s="1">
        <f>прилож.2!L51/прилож.2!L50</f>
        <v>0</v>
      </c>
      <c r="N55" s="1">
        <f>прилож.2!M51/прилож.2!M50</f>
        <v>0</v>
      </c>
      <c r="O55" s="1">
        <f>прилож.2!N51/прилож.2!N50</f>
        <v>0</v>
      </c>
      <c r="P55" s="1">
        <f>прилож.2!O51/прилож.2!O50</f>
        <v>0</v>
      </c>
      <c r="Q55" s="1">
        <f>прилож.2!P51/прилож.2!P50</f>
        <v>0</v>
      </c>
      <c r="R55" s="1">
        <f>прилож.2!Q51/прилож.2!Q50</f>
        <v>0</v>
      </c>
      <c r="S55" s="6"/>
    </row>
    <row r="56" spans="1:19" ht="62.25" customHeight="1" thickBot="1" x14ac:dyDescent="0.35">
      <c r="A56" s="60" t="s">
        <v>368</v>
      </c>
      <c r="B56" s="5" t="s">
        <v>369</v>
      </c>
      <c r="C56" s="8" t="s">
        <v>42</v>
      </c>
      <c r="D56" s="8" t="s">
        <v>174</v>
      </c>
      <c r="E56" s="1">
        <f>прилож.2!D52</f>
        <v>0</v>
      </c>
      <c r="F56" s="1">
        <f>прилож.2!E52</f>
        <v>0</v>
      </c>
      <c r="G56" s="1">
        <f>прилож.2!F52</f>
        <v>0</v>
      </c>
      <c r="H56" s="1">
        <f>прилож.2!G52</f>
        <v>10</v>
      </c>
      <c r="I56" s="1">
        <f>прилож.2!H52</f>
        <v>10</v>
      </c>
      <c r="J56" s="1">
        <f>прилож.2!I52</f>
        <v>10</v>
      </c>
      <c r="K56" s="1">
        <f>прилож.2!J52</f>
        <v>10</v>
      </c>
      <c r="L56" s="1">
        <f>прилож.2!K52</f>
        <v>10</v>
      </c>
      <c r="M56" s="1">
        <f>прилож.2!L52</f>
        <v>0</v>
      </c>
      <c r="N56" s="1">
        <f>прилож.2!M52</f>
        <v>0</v>
      </c>
      <c r="O56" s="1">
        <f>прилож.2!N52</f>
        <v>0</v>
      </c>
      <c r="P56" s="1">
        <f>прилож.2!O52</f>
        <v>0</v>
      </c>
      <c r="Q56" s="1">
        <f>прилож.2!P52</f>
        <v>0</v>
      </c>
      <c r="R56" s="1">
        <f>прилож.2!Q52</f>
        <v>0</v>
      </c>
      <c r="S56" s="6"/>
    </row>
    <row r="57" spans="1:19" ht="82.5" customHeight="1" thickBot="1" x14ac:dyDescent="0.35">
      <c r="A57" s="60" t="s">
        <v>370</v>
      </c>
      <c r="B57" s="5" t="s">
        <v>371</v>
      </c>
      <c r="C57" s="8" t="s">
        <v>8</v>
      </c>
      <c r="D57" s="8" t="s">
        <v>372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6"/>
    </row>
    <row r="58" spans="1:19" ht="103.5" customHeight="1" thickBot="1" x14ac:dyDescent="0.35">
      <c r="A58" s="60" t="s">
        <v>373</v>
      </c>
      <c r="B58" s="5" t="s">
        <v>374</v>
      </c>
      <c r="C58" s="8" t="s">
        <v>8</v>
      </c>
      <c r="D58" s="8" t="s">
        <v>375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6"/>
    </row>
    <row r="59" spans="1:19" ht="80.25" customHeight="1" thickBot="1" x14ac:dyDescent="0.35">
      <c r="A59" s="60" t="s">
        <v>376</v>
      </c>
      <c r="B59" s="7" t="s">
        <v>377</v>
      </c>
      <c r="C59" s="1" t="s">
        <v>378</v>
      </c>
      <c r="D59" s="8" t="s">
        <v>379</v>
      </c>
      <c r="E59" s="1">
        <f>прилож.2!D61</f>
        <v>0</v>
      </c>
      <c r="F59" s="1">
        <f>прилож.2!E61</f>
        <v>0</v>
      </c>
      <c r="G59" s="1">
        <f>прилож.2!F61</f>
        <v>0</v>
      </c>
      <c r="H59" s="1">
        <f>прилож.2!G61</f>
        <v>0</v>
      </c>
      <c r="I59" s="1">
        <f>прилож.2!H61</f>
        <v>0</v>
      </c>
      <c r="J59" s="1">
        <f>прилож.2!I61</f>
        <v>0</v>
      </c>
      <c r="K59" s="1">
        <f>прилож.2!J61</f>
        <v>0</v>
      </c>
      <c r="L59" s="1">
        <f>прилож.2!K61</f>
        <v>0</v>
      </c>
      <c r="M59" s="1">
        <f>прилож.2!L61</f>
        <v>0</v>
      </c>
      <c r="N59" s="1">
        <f>прилож.2!M61</f>
        <v>0</v>
      </c>
      <c r="O59" s="1">
        <f>прилож.2!N61</f>
        <v>0</v>
      </c>
      <c r="P59" s="1">
        <f>прилож.2!O61</f>
        <v>0</v>
      </c>
      <c r="Q59" s="1">
        <f>прилож.2!P61</f>
        <v>0</v>
      </c>
      <c r="R59" s="1">
        <f>прилож.2!Q61</f>
        <v>0</v>
      </c>
      <c r="S59" s="6"/>
    </row>
    <row r="60" spans="1:19" ht="33.75" customHeight="1" thickBot="1" x14ac:dyDescent="0.35">
      <c r="A60" s="102" t="s">
        <v>43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4"/>
    </row>
    <row r="61" spans="1:19" ht="133.5" customHeight="1" thickBot="1" x14ac:dyDescent="0.35">
      <c r="A61" s="60" t="s">
        <v>44</v>
      </c>
      <c r="B61" s="5" t="s">
        <v>380</v>
      </c>
      <c r="C61" s="8" t="s">
        <v>8</v>
      </c>
      <c r="D61" s="8" t="s">
        <v>381</v>
      </c>
      <c r="E61" s="40">
        <f>прилож.2!D63/прилож.2!D62*100</f>
        <v>100</v>
      </c>
      <c r="F61" s="40">
        <f>прилож.2!E63/прилож.2!E62*100</f>
        <v>100</v>
      </c>
      <c r="G61" s="40">
        <f>прилож.2!F63/прилож.2!F62*100</f>
        <v>100</v>
      </c>
      <c r="H61" s="40">
        <f>прилож.2!G63/прилож.2!G62*100</f>
        <v>100</v>
      </c>
      <c r="I61" s="40">
        <f>прилож.2!H63/прилож.2!H62*100</f>
        <v>100</v>
      </c>
      <c r="J61" s="40">
        <f>прилож.2!I63/прилож.2!I62*100</f>
        <v>100</v>
      </c>
      <c r="K61" s="40">
        <f>прилож.2!J63/прилож.2!J62*100</f>
        <v>100</v>
      </c>
      <c r="L61" s="40">
        <f>прилож.2!K63/прилож.2!K62*100</f>
        <v>100</v>
      </c>
      <c r="M61" s="40">
        <f>прилож.2!L63/прилож.2!L62*100</f>
        <v>100</v>
      </c>
      <c r="N61" s="40">
        <f>прилож.2!M63/прилож.2!M62*100</f>
        <v>100</v>
      </c>
      <c r="O61" s="40">
        <f>прилож.2!N63/прилож.2!N62*100</f>
        <v>100</v>
      </c>
      <c r="P61" s="40">
        <f>прилож.2!O63/прилож.2!O62*100</f>
        <v>100</v>
      </c>
      <c r="Q61" s="40">
        <f>прилож.2!P63/прилож.2!P62*100</f>
        <v>100</v>
      </c>
      <c r="R61" s="40">
        <f>прилож.2!Q63/прилож.2!Q62*100</f>
        <v>100</v>
      </c>
      <c r="S61" s="8"/>
    </row>
    <row r="62" spans="1:19" ht="129.75" customHeight="1" thickBot="1" x14ac:dyDescent="0.35">
      <c r="A62" s="60" t="s">
        <v>45</v>
      </c>
      <c r="B62" s="5" t="s">
        <v>382</v>
      </c>
      <c r="C62" s="8" t="s">
        <v>8</v>
      </c>
      <c r="D62" s="8" t="s">
        <v>383</v>
      </c>
      <c r="E62" s="55">
        <f>прилож.2!D65/прилож.2!D64*100</f>
        <v>0</v>
      </c>
      <c r="F62" s="55">
        <f>прилож.2!E65/прилож.2!E64*100</f>
        <v>0</v>
      </c>
      <c r="G62" s="55">
        <f>прилож.2!F65/прилож.2!F64*100</f>
        <v>0</v>
      </c>
      <c r="H62" s="55">
        <f>прилож.2!G65/прилож.2!G64*100</f>
        <v>0.99529836974904462</v>
      </c>
      <c r="I62" s="55">
        <f>прилож.2!H65/прилож.2!H64*100</f>
        <v>2.0456463898923469</v>
      </c>
      <c r="J62" s="55">
        <f>прилож.2!I65/прилож.2!I64*100</f>
        <v>3.0368358060487695</v>
      </c>
      <c r="K62" s="55">
        <f>прилож.2!J65/прилож.2!J64*100</f>
        <v>19.999998260689736</v>
      </c>
      <c r="L62" s="55">
        <f>прилож.2!K65/прилож.2!K64*100</f>
        <v>40.000001793103316</v>
      </c>
      <c r="M62" s="55">
        <f>прилож.2!L65/прилож.2!L64*100</f>
        <v>60.000003697120427</v>
      </c>
      <c r="N62" s="55">
        <f>прилож.2!M65/прилож.2!M64*100</f>
        <v>79.999998094267809</v>
      </c>
      <c r="O62" s="55">
        <f>прилож.2!N65/прилож.2!N64*100</f>
        <v>100</v>
      </c>
      <c r="P62" s="55">
        <f>прилож.2!O65/прилож.2!O64*100</f>
        <v>100</v>
      </c>
      <c r="Q62" s="55">
        <f>прилож.2!P65/прилож.2!P64*100</f>
        <v>100</v>
      </c>
      <c r="R62" s="55">
        <f>прилож.2!Q65/прилож.2!Q64*100</f>
        <v>100</v>
      </c>
      <c r="S62" s="8"/>
    </row>
    <row r="63" spans="1:19" ht="147.75" customHeight="1" thickBot="1" x14ac:dyDescent="0.35">
      <c r="A63" s="60" t="s">
        <v>46</v>
      </c>
      <c r="B63" s="5" t="s">
        <v>384</v>
      </c>
      <c r="C63" s="8" t="s">
        <v>8</v>
      </c>
      <c r="D63" s="8" t="s">
        <v>385</v>
      </c>
      <c r="E63" s="40">
        <f>прилож.2!D66/прилож.2!D64*100</f>
        <v>100</v>
      </c>
      <c r="F63" s="40">
        <f>прилож.2!E66/прилож.2!E64*100</f>
        <v>100</v>
      </c>
      <c r="G63" s="40">
        <f>прилож.2!F66/прилож.2!F64*100</f>
        <v>100</v>
      </c>
      <c r="H63" s="40">
        <f>прилож.2!G66/прилож.2!G64*100</f>
        <v>100</v>
      </c>
      <c r="I63" s="40">
        <f>прилож.2!H66/прилож.2!H64*100</f>
        <v>100</v>
      </c>
      <c r="J63" s="40">
        <f>прилож.2!I66/прилож.2!I64*100</f>
        <v>100</v>
      </c>
      <c r="K63" s="40">
        <f>прилож.2!J66/прилож.2!J64*100</f>
        <v>100</v>
      </c>
      <c r="L63" s="40">
        <v>100</v>
      </c>
      <c r="M63" s="40">
        <f>прилож.2!L66/прилож.2!L64*100</f>
        <v>100</v>
      </c>
      <c r="N63" s="40">
        <f>прилож.2!M66/прилож.2!M64*100</f>
        <v>100</v>
      </c>
      <c r="O63" s="40">
        <f>прилож.2!N66/прилож.2!N64*100</f>
        <v>100</v>
      </c>
      <c r="P63" s="40">
        <f>прилож.2!O66/прилож.2!O64*100</f>
        <v>100</v>
      </c>
      <c r="Q63" s="40">
        <f>прилож.2!P66/прилож.2!P64*100</f>
        <v>100</v>
      </c>
      <c r="R63" s="40">
        <f>прилож.2!Q66/прилож.2!Q64*100</f>
        <v>100</v>
      </c>
      <c r="S63" s="8"/>
    </row>
    <row r="64" spans="1:19" ht="118.5" customHeight="1" thickBot="1" x14ac:dyDescent="0.35">
      <c r="A64" s="60" t="s">
        <v>47</v>
      </c>
      <c r="B64" s="5" t="s">
        <v>386</v>
      </c>
      <c r="C64" s="8" t="s">
        <v>8</v>
      </c>
      <c r="D64" s="8" t="s">
        <v>387</v>
      </c>
      <c r="E64" s="40">
        <f>прилож.2!D68/прилож.2!D67*100</f>
        <v>0</v>
      </c>
      <c r="F64" s="40">
        <f>прилож.2!E68/прилож.2!E67*100</f>
        <v>0</v>
      </c>
      <c r="G64" s="40">
        <f>прилож.2!F68/прилож.2!F67*100</f>
        <v>0</v>
      </c>
      <c r="H64" s="40">
        <f>прилож.2!G68/прилож.2!G67*100</f>
        <v>0</v>
      </c>
      <c r="I64" s="40">
        <f>прилож.2!H68/прилож.2!H67*100</f>
        <v>0</v>
      </c>
      <c r="J64" s="40">
        <f>прилож.2!I68/прилож.2!I67*100</f>
        <v>0</v>
      </c>
      <c r="K64" s="40">
        <f>прилож.2!J68/прилож.2!J67*100</f>
        <v>0</v>
      </c>
      <c r="L64" s="40">
        <f>прилож.2!K68/прилож.2!K67*100</f>
        <v>0</v>
      </c>
      <c r="M64" s="40">
        <f>прилож.2!L68/прилож.2!L67*100</f>
        <v>0</v>
      </c>
      <c r="N64" s="40">
        <f>прилож.2!M68/прилож.2!M67*100</f>
        <v>0</v>
      </c>
      <c r="O64" s="40">
        <f>прилож.2!N68/прилож.2!N67*100</f>
        <v>0</v>
      </c>
      <c r="P64" s="40">
        <f>прилож.2!O68/прилож.2!O67*100</f>
        <v>0</v>
      </c>
      <c r="Q64" s="40">
        <f>прилож.2!P68/прилож.2!P67*100</f>
        <v>0</v>
      </c>
      <c r="R64" s="40">
        <f>прилож.2!Q68/прилож.2!Q67*100</f>
        <v>0</v>
      </c>
      <c r="S64" s="8"/>
    </row>
    <row r="65" spans="1:19" ht="114" customHeight="1" thickBot="1" x14ac:dyDescent="0.35">
      <c r="A65" s="60" t="s">
        <v>48</v>
      </c>
      <c r="B65" s="5" t="s">
        <v>388</v>
      </c>
      <c r="C65" s="8" t="s">
        <v>8</v>
      </c>
      <c r="D65" s="8" t="s">
        <v>389</v>
      </c>
      <c r="E65" s="55">
        <f>прилож.2!D70/прилож.2!D71*100</f>
        <v>0</v>
      </c>
      <c r="F65" s="55">
        <f>прилож.2!E70/прилож.2!E71*100</f>
        <v>0</v>
      </c>
      <c r="G65" s="55">
        <f>прилож.2!F70/прилож.2!F71*100</f>
        <v>0</v>
      </c>
      <c r="H65" s="55">
        <f>прилож.2!G70/прилож.2!G71*100</f>
        <v>0</v>
      </c>
      <c r="I65" s="55">
        <f>прилож.2!H70/прилож.2!H71*100</f>
        <v>9.2280925478333498E-2</v>
      </c>
      <c r="J65" s="55">
        <f>прилож.2!I70/прилож.2!I71*100</f>
        <v>9.0362948696198861E-2</v>
      </c>
      <c r="K65" s="55">
        <f>прилож.2!J70/прилож.2!J71*100</f>
        <v>8.8487998468961201E-2</v>
      </c>
      <c r="L65" s="55">
        <f>прилож.2!K70/прилож.2!K71*100</f>
        <v>8.706760002043841E-2</v>
      </c>
      <c r="M65" s="55">
        <f>прилож.2!L70/прилож.2!L71*100</f>
        <v>8.4565406456233699E-2</v>
      </c>
      <c r="N65" s="55">
        <f>прилож.2!M70/прилож.2!M71*100</f>
        <v>8.2156979245630937E-2</v>
      </c>
      <c r="O65" s="55">
        <f>прилож.2!N70/прилож.2!N71*100</f>
        <v>5.9279315313652187E-2</v>
      </c>
      <c r="P65" s="55">
        <f>прилож.2!O70/прилож.2!O71*100</f>
        <v>7.7468440209662773E-2</v>
      </c>
      <c r="Q65" s="55">
        <f>прилож.2!P70/прилож.2!P71*100</f>
        <v>7.5240522983307301E-2</v>
      </c>
      <c r="R65" s="55">
        <f>прилож.2!Q70/прилож.2!Q71*100</f>
        <v>7.3056917512566308E-2</v>
      </c>
      <c r="S65" s="8"/>
    </row>
    <row r="66" spans="1:19" ht="138.75" customHeight="1" thickBot="1" x14ac:dyDescent="0.35">
      <c r="A66" s="60" t="s">
        <v>49</v>
      </c>
      <c r="B66" s="5" t="s">
        <v>390</v>
      </c>
      <c r="C66" s="8" t="s">
        <v>8</v>
      </c>
      <c r="D66" s="8" t="s">
        <v>391</v>
      </c>
      <c r="E66" s="57">
        <f>прилож.2!D72/прилож.2!D71*100</f>
        <v>20.903942424022194</v>
      </c>
      <c r="F66" s="57">
        <f>прилож.2!E72/прилож.2!E71*100</f>
        <v>22.587934245524423</v>
      </c>
      <c r="G66" s="57">
        <f>прилож.2!F72/прилож.2!F71*100</f>
        <v>25.65987843160778</v>
      </c>
      <c r="H66" s="57">
        <f>прилож.2!G72/прилож.2!G71*100</f>
        <v>28.644392974864662</v>
      </c>
      <c r="I66" s="57">
        <f>прилож.2!H72/прилож.2!H71*100</f>
        <v>37.3766416069831</v>
      </c>
      <c r="J66" s="57">
        <f>прилож.2!I72/прилож.2!I71*100</f>
        <v>47.842266508327761</v>
      </c>
      <c r="K66" s="57">
        <f>прилож.2!J72/прилож.2!J71*100</f>
        <v>53.125031476948806</v>
      </c>
      <c r="L66" s="57">
        <f>прилож.2!K72/прилож.2!K71*100</f>
        <v>84.671197179500282</v>
      </c>
      <c r="M66" s="57">
        <f>прилож.2!L72/прилож.2!L71*100</f>
        <v>84.65237632373254</v>
      </c>
      <c r="N66" s="57">
        <f>прилож.2!M72/прилож.2!M71*100</f>
        <v>84.633981437849584</v>
      </c>
      <c r="O66" s="57">
        <f>прилож.2!N72/прилож.2!N71*100</f>
        <v>84.616094641785764</v>
      </c>
      <c r="P66" s="57">
        <f>прилож.2!O72/прилож.2!O71*100</f>
        <v>84.598719640226093</v>
      </c>
      <c r="Q66" s="57">
        <f>прилож.2!P72/прилож.2!P71*100</f>
        <v>84.581860044404237</v>
      </c>
      <c r="R66" s="57">
        <f>прилож.2!Q72/прилож.2!Q71*100</f>
        <v>84.56543996213388</v>
      </c>
      <c r="S66" s="8"/>
    </row>
    <row r="67" spans="1:19" ht="146.25" customHeight="1" thickBot="1" x14ac:dyDescent="0.35">
      <c r="A67" s="60" t="s">
        <v>50</v>
      </c>
      <c r="B67" s="5" t="s">
        <v>392</v>
      </c>
      <c r="C67" s="8" t="s">
        <v>8</v>
      </c>
      <c r="D67" s="8" t="s">
        <v>393</v>
      </c>
      <c r="E67" s="55">
        <v>0</v>
      </c>
      <c r="F67" s="55">
        <v>0</v>
      </c>
      <c r="G67" s="55">
        <v>0</v>
      </c>
      <c r="H67" s="55">
        <v>0</v>
      </c>
      <c r="I67" s="55">
        <v>17.297279771747238</v>
      </c>
      <c r="J67" s="55">
        <v>51.83932346723045</v>
      </c>
      <c r="K67" s="55">
        <v>56.109454725624332</v>
      </c>
      <c r="L67" s="55">
        <v>56.901324024611696</v>
      </c>
      <c r="M67" s="55">
        <v>57.141086698652686</v>
      </c>
      <c r="N67" s="55">
        <v>57.375737751546609</v>
      </c>
      <c r="O67" s="55">
        <v>57.605126008424357</v>
      </c>
      <c r="P67" s="55">
        <v>57.8296198743964</v>
      </c>
      <c r="Q67" s="55">
        <v>58.049083175208402</v>
      </c>
      <c r="R67" s="55">
        <v>58.263381171585884</v>
      </c>
      <c r="S67" s="8"/>
    </row>
    <row r="68" spans="1:19" ht="161.25" customHeight="1" thickBot="1" x14ac:dyDescent="0.35">
      <c r="A68" s="60" t="s">
        <v>51</v>
      </c>
      <c r="B68" s="5" t="s">
        <v>394</v>
      </c>
      <c r="C68" s="8" t="s">
        <v>8</v>
      </c>
      <c r="D68" s="8" t="s">
        <v>395</v>
      </c>
      <c r="E68" s="57">
        <f>прилож.2!D75/прилож.2!D73*100</f>
        <v>13.935377316388751</v>
      </c>
      <c r="F68" s="57">
        <f>прилож.2!E75/прилож.2!E73*100</f>
        <v>16.919070041200708</v>
      </c>
      <c r="G68" s="57">
        <f>прилож.2!F75/прилож.2!F73*100</f>
        <v>19.451553536253972</v>
      </c>
      <c r="H68" s="57">
        <f>прилож.2!G75/прилож.2!G73*100</f>
        <v>24.373495426095328</v>
      </c>
      <c r="I68" s="57">
        <f>прилож.2!H75/прилож.2!H73*100</f>
        <v>45.350971046915021</v>
      </c>
      <c r="J68" s="57">
        <f>прилож.2!I75/прилож.2!I73*100</f>
        <v>64.829767441860469</v>
      </c>
      <c r="K68" s="57">
        <f>прилож.2!J75/прилож.2!J73*100</f>
        <v>66.646384395399977</v>
      </c>
      <c r="L68" s="57">
        <f>прилож.2!K75/прилож.2!K73*100</f>
        <v>67.586960737645668</v>
      </c>
      <c r="M68" s="57">
        <f>прилож.2!L75/прилож.2!L73*100</f>
        <v>67.871749021829572</v>
      </c>
      <c r="N68" s="57">
        <f>прилож.2!M75/прилож.2!M73*100</f>
        <v>68.150465761217376</v>
      </c>
      <c r="O68" s="57">
        <f>прилож.2!N75/прилож.2!N73*100</f>
        <v>68.422931391447122</v>
      </c>
      <c r="P68" s="57">
        <f>прилож.2!O75/прилож.2!O73*100</f>
        <v>68.689583501312484</v>
      </c>
      <c r="Q68" s="57">
        <f>прилож.2!P75/прилож.2!P73*100</f>
        <v>68.950260344067843</v>
      </c>
      <c r="R68" s="57">
        <f>прилож.2!Q75/прилож.2!Q73*100</f>
        <v>69.204801877425766</v>
      </c>
      <c r="S68" s="8"/>
    </row>
    <row r="69" spans="1:19" ht="160.5" customHeight="1" thickBot="1" x14ac:dyDescent="0.35">
      <c r="A69" s="60" t="s">
        <v>52</v>
      </c>
      <c r="B69" s="5" t="s">
        <v>396</v>
      </c>
      <c r="C69" s="8" t="s">
        <v>8</v>
      </c>
      <c r="D69" s="8" t="s">
        <v>397</v>
      </c>
      <c r="E69" s="57">
        <f>прилож.2!D78/прилож.2!D76*100</f>
        <v>87.264439084087869</v>
      </c>
      <c r="F69" s="57">
        <f>прилож.2!E78/прилож.2!E76*100</f>
        <v>89.728398768582935</v>
      </c>
      <c r="G69" s="57">
        <f>прилож.2!F78/прилож.2!F76*100</f>
        <v>907.90103187423301</v>
      </c>
      <c r="H69" s="57">
        <f>прилож.2!G78/прилож.2!G76*100</f>
        <v>91.33975409460858</v>
      </c>
      <c r="I69" s="57">
        <f>прилож.2!H78/прилож.2!H76*100</f>
        <v>90.861475555888987</v>
      </c>
      <c r="J69" s="57">
        <f>прилож.2!I78/прилож.2!I76*100</f>
        <v>90.758372650630363</v>
      </c>
      <c r="K69" s="57">
        <f>прилож.2!J78/прилож.2!J76*100</f>
        <v>90.758404848049921</v>
      </c>
      <c r="L69" s="57">
        <f>прилож.2!K78/прилож.2!K76*100</f>
        <v>90.758228095233207</v>
      </c>
      <c r="M69" s="57">
        <f>прилож.2!L78/прилож.2!L76*100</f>
        <v>90.75943601097471</v>
      </c>
      <c r="N69" s="57">
        <f>прилож.2!M78/прилож.2!M76*100</f>
        <v>90.758679436915031</v>
      </c>
      <c r="O69" s="57">
        <f>прилож.2!N78/прилож.2!N76*100</f>
        <v>90.757816282185516</v>
      </c>
      <c r="P69" s="57">
        <f>прилож.2!O78/прилож.2!O76*100</f>
        <v>90.758623891545568</v>
      </c>
      <c r="Q69" s="57">
        <f>прилож.2!P78/прилож.2!P76*100</f>
        <v>90.758756027808687</v>
      </c>
      <c r="R69" s="57">
        <f>прилож.2!Q78/прилож.2!Q76*100</f>
        <v>90.759153261620455</v>
      </c>
      <c r="S69" s="38"/>
    </row>
    <row r="70" spans="1:19" ht="156" customHeight="1" thickBot="1" x14ac:dyDescent="0.35">
      <c r="A70" s="60" t="s">
        <v>53</v>
      </c>
      <c r="B70" s="5" t="s">
        <v>398</v>
      </c>
      <c r="C70" s="8" t="s">
        <v>8</v>
      </c>
      <c r="D70" s="8" t="s">
        <v>399</v>
      </c>
      <c r="E70" s="56">
        <f>прилож.2!D82/прилож.2!D80*100</f>
        <v>1.0674346052315815</v>
      </c>
      <c r="F70" s="56">
        <f>прилож.2!E82/прилож.2!E80*100</f>
        <v>2.6891924564796903</v>
      </c>
      <c r="G70" s="56">
        <f>прилож.2!F82/прилож.2!F80*100</f>
        <v>6.2820722722488602</v>
      </c>
      <c r="H70" s="56">
        <f>прилож.2!G82/прилож.2!G80*100</f>
        <v>6.4761904761904754</v>
      </c>
      <c r="I70" s="56">
        <f>прилож.2!H82/прилож.2!H80*100</f>
        <v>6.6766094954014408</v>
      </c>
      <c r="J70" s="56">
        <f>прилож.2!I82/прилож.2!I80*100</f>
        <v>7.0117888262429524</v>
      </c>
      <c r="K70" s="56">
        <f>прилож.2!J82/прилож.2!J80*100</f>
        <v>7.3596618676528864</v>
      </c>
      <c r="L70" s="56">
        <f>прилож.2!K82/прилож.2!K80*100</f>
        <v>7.7243633392346451</v>
      </c>
      <c r="M70" s="56">
        <f>прилож.2!L82/прилож.2!L80*100</f>
        <v>8.103327249754317</v>
      </c>
      <c r="N70" s="56">
        <f>прилож.2!M82/прилож.2!M80*100</f>
        <v>8.4990591981473447</v>
      </c>
      <c r="O70" s="56">
        <f>прилож.2!N82/прилож.2!N80*100</f>
        <v>8.9107729036108605</v>
      </c>
      <c r="P70" s="56">
        <f>прилож.2!O82/прилож.2!O80*100</f>
        <v>9.3401015228426392</v>
      </c>
      <c r="Q70" s="56">
        <f>прилож.2!P82/прилож.2!P80*100</f>
        <v>9.7875039644782742</v>
      </c>
      <c r="R70" s="56">
        <f>прилож.2!Q82/прилож.2!Q80*100</f>
        <v>10.253392185711951</v>
      </c>
      <c r="S70" s="41"/>
    </row>
    <row r="71" spans="1:19" ht="64.5" customHeight="1" thickBot="1" x14ac:dyDescent="0.35">
      <c r="A71" s="60" t="s">
        <v>54</v>
      </c>
      <c r="B71" s="5" t="s">
        <v>400</v>
      </c>
      <c r="C71" s="8" t="s">
        <v>42</v>
      </c>
      <c r="D71" s="8" t="s">
        <v>214</v>
      </c>
      <c r="E71" s="40">
        <f>прилож.2!D85</f>
        <v>0</v>
      </c>
      <c r="F71" s="40">
        <f>прилож.2!E85</f>
        <v>0</v>
      </c>
      <c r="G71" s="40">
        <f>прилож.2!F85</f>
        <v>0</v>
      </c>
      <c r="H71" s="40">
        <f>прилож.2!G85</f>
        <v>0</v>
      </c>
      <c r="I71" s="40">
        <f>прилож.2!H85</f>
        <v>15</v>
      </c>
      <c r="J71" s="40">
        <f>прилож.2!I85</f>
        <v>15</v>
      </c>
      <c r="K71" s="40">
        <f>прилож.2!J85</f>
        <v>15</v>
      </c>
      <c r="L71" s="40">
        <f>прилож.2!K85</f>
        <v>15</v>
      </c>
      <c r="M71" s="40">
        <f>прилож.2!L85</f>
        <v>15</v>
      </c>
      <c r="N71" s="40">
        <f>прилож.2!M85</f>
        <v>15</v>
      </c>
      <c r="O71" s="40">
        <f>прилож.2!N85</f>
        <v>15</v>
      </c>
      <c r="P71" s="40">
        <f>прилож.2!O85</f>
        <v>15</v>
      </c>
      <c r="Q71" s="40">
        <f>прилож.2!P85</f>
        <v>15</v>
      </c>
      <c r="R71" s="40">
        <f>прилож.2!Q85</f>
        <v>15</v>
      </c>
      <c r="S71" s="8"/>
    </row>
    <row r="72" spans="1:19" ht="54.75" customHeight="1" thickBot="1" x14ac:dyDescent="0.35">
      <c r="A72" s="60" t="s">
        <v>55</v>
      </c>
      <c r="B72" s="5" t="s">
        <v>56</v>
      </c>
      <c r="C72" s="8" t="s">
        <v>8</v>
      </c>
      <c r="D72" s="8" t="s">
        <v>401</v>
      </c>
      <c r="E72" s="8">
        <f>прилож.2!D85/прилож.2!D84</f>
        <v>0</v>
      </c>
      <c r="F72" s="8">
        <f>прилож.2!E85/прилож.2!E84</f>
        <v>0</v>
      </c>
      <c r="G72" s="8">
        <f>прилож.2!F85/прилож.2!F84</f>
        <v>0</v>
      </c>
      <c r="H72" s="8">
        <f>прилож.2!G85/прилож.2!G84</f>
        <v>0</v>
      </c>
      <c r="I72" s="46">
        <f>прилож.2!H85/прилож.2!H84</f>
        <v>1.9004180919802356E-3</v>
      </c>
      <c r="J72" s="46">
        <f>прилож.2!I85/прилож.2!I84</f>
        <v>1.8951358180669614E-3</v>
      </c>
      <c r="K72" s="46">
        <f>прилож.2!J85/прилож.2!J84</f>
        <v>1.889168765743073E-3</v>
      </c>
      <c r="L72" s="46">
        <f>прилож.2!K85/прилож.2!K84</f>
        <v>1.8832391713747645E-3</v>
      </c>
      <c r="M72" s="46">
        <f>прилож.2!L85/прилож.2!L84</f>
        <v>1.8773466833541927E-3</v>
      </c>
      <c r="N72" s="46">
        <f>прилож.2!M85/прилож.2!M84</f>
        <v>1.8714909544603868E-3</v>
      </c>
      <c r="O72" s="46">
        <f>прилож.2!N85/прилож.2!N84</f>
        <v>1.8656716417910447E-3</v>
      </c>
      <c r="P72" s="46">
        <f>прилож.2!O85/прилож.2!O84</f>
        <v>1.8598884066955983E-3</v>
      </c>
      <c r="Q72" s="46">
        <f>прилож.2!P85/прилож.2!P84</f>
        <v>1.854140914709518E-3</v>
      </c>
      <c r="R72" s="46">
        <f>прилож.2!Q85/прилож.2!Q84</f>
        <v>1.8484288354898336E-3</v>
      </c>
      <c r="S72" s="8"/>
    </row>
    <row r="73" spans="1:19" ht="137.25" customHeight="1" thickBot="1" x14ac:dyDescent="0.35">
      <c r="A73" s="60" t="s">
        <v>402</v>
      </c>
      <c r="B73" s="7" t="s">
        <v>403</v>
      </c>
      <c r="C73" s="8" t="s">
        <v>287</v>
      </c>
      <c r="D73" s="8" t="s">
        <v>404</v>
      </c>
      <c r="E73" s="8">
        <v>0</v>
      </c>
      <c r="F73" s="8">
        <v>0</v>
      </c>
      <c r="G73" s="8">
        <v>0</v>
      </c>
      <c r="H73" s="8">
        <v>0</v>
      </c>
      <c r="I73" s="47">
        <f>(прилож.2!H68+прилож.2!H70)/прилож.2!H86</f>
        <v>2.6721818285910571E-2</v>
      </c>
      <c r="J73" s="47">
        <f>(прилож.2!I68+прилож.2!I70)/прилож.2!I86</f>
        <v>2.5920306864372817E-2</v>
      </c>
      <c r="K73" s="47">
        <f>(прилож.2!J68+прилож.2!J70)/прилож.2!J86</f>
        <v>2.5147420850747122E-2</v>
      </c>
      <c r="L73" s="47">
        <f>(прилож.2!K68+прилож.2!K70)/прилож.2!K86</f>
        <v>2.4388847541077459E-2</v>
      </c>
      <c r="M73" s="47">
        <f>(прилож.2!L68+прилож.2!L70)/прилож.2!L86</f>
        <v>2.3658899639319862E-2</v>
      </c>
      <c r="N73" s="47">
        <f>(прилож.2!M68+прилож.2!M70)/прилож.2!M86</f>
        <v>2.2957577145474323E-2</v>
      </c>
      <c r="O73" s="47">
        <f>(прилож.2!N68+прилож.2!N70)/прилож.2!N86</f>
        <v>1.6545485773172268E-2</v>
      </c>
      <c r="P73" s="47">
        <f>(прилож.2!O68+прилож.2!O70)/прилож.2!O86</f>
        <v>2.1597870269651341E-2</v>
      </c>
      <c r="Q73" s="47">
        <f>(прилож.2!P68+прилож.2!P70)/прилож.2!P86</f>
        <v>2.0953798591629932E-2</v>
      </c>
      <c r="R73" s="47">
        <f>(прилож.2!Q68+прилож.2!Q70)/прилож.2!Q86</f>
        <v>2.032403961756455E-2</v>
      </c>
      <c r="S73" s="8"/>
    </row>
    <row r="74" spans="1:19" ht="84.75" customHeight="1" thickBot="1" x14ac:dyDescent="0.35">
      <c r="A74" s="60" t="s">
        <v>405</v>
      </c>
      <c r="B74" s="7" t="s">
        <v>406</v>
      </c>
      <c r="C74" s="8" t="s">
        <v>287</v>
      </c>
      <c r="D74" s="8" t="s">
        <v>407</v>
      </c>
      <c r="E74" s="47">
        <f>(прилож.2!D67-прилож.2!D68)/прилож.2!D87</f>
        <v>0.13980420323881004</v>
      </c>
      <c r="F74" s="47">
        <f>(прилож.2!E67-прилож.2!E68)/прилож.2!E87</f>
        <v>0.12709703140721804</v>
      </c>
      <c r="G74" s="47">
        <f>(прилож.2!F67-прилож.2!F68)/прилож.2!F87</f>
        <v>0.11554160522968467</v>
      </c>
      <c r="H74" s="47">
        <f>(прилож.2!G67-прилож.2!G68)/прилож.2!G87</f>
        <v>0.10348624549901596</v>
      </c>
      <c r="I74" s="47">
        <f>(прилож.2!H67-прилож.2!H68)/прилож.2!H87</f>
        <v>0.1050225710468225</v>
      </c>
      <c r="J74" s="47">
        <f>(прилож.2!I67-прилож.2!I68)/прилож.2!I87</f>
        <v>9.5249950011321929E-2</v>
      </c>
      <c r="K74" s="47">
        <f>(прилож.2!J67-прилож.2!J68)/прилож.2!J87</f>
        <v>9.8818678153689693E-2</v>
      </c>
      <c r="L74" s="47">
        <f>(прилож.2!K67-прилож.2!K68)/прилож.2!K87</f>
        <v>9.5852462554838563E-2</v>
      </c>
      <c r="M74" s="47">
        <f>(прилож.2!L67-прилож.2!L68)/прилож.2!L87</f>
        <v>9.2978941193451542E-2</v>
      </c>
      <c r="N74" s="47">
        <f>(прилож.2!M67-прилож.2!M68)/прилож.2!M87</f>
        <v>9.0184872035605171E-2</v>
      </c>
      <c r="O74" s="47">
        <f>(прилож.2!N67-прилож.2!N68)/прилож.2!N87</f>
        <v>8.7483497115222908E-2</v>
      </c>
      <c r="P74" s="47">
        <f>(прилож.2!O67-прилож.2!O68)/прилож.2!O87</f>
        <v>8.4861574398381281E-2</v>
      </c>
      <c r="Q74" s="47">
        <f>(прилож.2!P67-прилож.2!P68)/прилож.2!P87</f>
        <v>8.2312482868118611E-2</v>
      </c>
      <c r="R74" s="47">
        <f>(прилож.2!Q67-прилож.2!Q68)/прилож.2!Q87</f>
        <v>7.9842843541396577E-2</v>
      </c>
      <c r="S74" s="8"/>
    </row>
    <row r="75" spans="1:19" ht="129" customHeight="1" thickBot="1" x14ac:dyDescent="0.35">
      <c r="A75" s="60" t="s">
        <v>408</v>
      </c>
      <c r="B75" s="5" t="s">
        <v>409</v>
      </c>
      <c r="C75" s="8"/>
      <c r="D75" s="8"/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 t="s">
        <v>40</v>
      </c>
    </row>
    <row r="76" spans="1:19" ht="56.25" customHeight="1" thickBot="1" x14ac:dyDescent="0.35">
      <c r="A76" s="60" t="s">
        <v>410</v>
      </c>
      <c r="B76" s="5" t="s">
        <v>348</v>
      </c>
      <c r="C76" s="8" t="s">
        <v>287</v>
      </c>
      <c r="D76" s="8" t="s">
        <v>411</v>
      </c>
      <c r="E76" s="8">
        <f>F73-E73</f>
        <v>0</v>
      </c>
      <c r="F76" s="8">
        <f t="shared" ref="F76:R76" si="8">G73-F73</f>
        <v>0</v>
      </c>
      <c r="G76" s="8">
        <v>0</v>
      </c>
      <c r="H76" s="47">
        <f>I73-H73</f>
        <v>2.6721818285910571E-2</v>
      </c>
      <c r="I76" s="47">
        <f t="shared" si="8"/>
        <v>-8.015114215377539E-4</v>
      </c>
      <c r="J76" s="47">
        <f t="shared" si="8"/>
        <v>-7.7288601362569473E-4</v>
      </c>
      <c r="K76" s="47">
        <f t="shared" si="8"/>
        <v>-7.5857330966966341E-4</v>
      </c>
      <c r="L76" s="47">
        <f t="shared" si="8"/>
        <v>-7.299479017575973E-4</v>
      </c>
      <c r="M76" s="47">
        <f t="shared" si="8"/>
        <v>-7.0132249384553813E-4</v>
      </c>
      <c r="N76" s="47">
        <f t="shared" si="8"/>
        <v>-6.4120913723020555E-3</v>
      </c>
      <c r="O76" s="47">
        <f t="shared" si="8"/>
        <v>5.0523844964790732E-3</v>
      </c>
      <c r="P76" s="47">
        <f t="shared" si="8"/>
        <v>-6.4407167802140938E-4</v>
      </c>
      <c r="Q76" s="47">
        <f t="shared" si="8"/>
        <v>-6.2975897406538153E-4</v>
      </c>
      <c r="R76" s="47">
        <f t="shared" si="8"/>
        <v>-2.032403961756455E-2</v>
      </c>
      <c r="S76" s="8" t="s">
        <v>40</v>
      </c>
    </row>
    <row r="77" spans="1:19" ht="62.25" customHeight="1" thickBot="1" x14ac:dyDescent="0.35">
      <c r="A77" s="60" t="s">
        <v>412</v>
      </c>
      <c r="B77" s="5" t="s">
        <v>350</v>
      </c>
      <c r="C77" s="8" t="s">
        <v>287</v>
      </c>
      <c r="D77" s="8" t="s">
        <v>413</v>
      </c>
      <c r="E77" s="8">
        <f>F73-$E$73</f>
        <v>0</v>
      </c>
      <c r="F77" s="8">
        <f t="shared" ref="F77:R77" si="9">G73-$E$73</f>
        <v>0</v>
      </c>
      <c r="G77" s="8">
        <f t="shared" si="9"/>
        <v>0</v>
      </c>
      <c r="H77" s="47">
        <f t="shared" si="9"/>
        <v>2.6721818285910571E-2</v>
      </c>
      <c r="I77" s="47">
        <f t="shared" si="9"/>
        <v>2.5920306864372817E-2</v>
      </c>
      <c r="J77" s="47">
        <f t="shared" si="9"/>
        <v>2.5147420850747122E-2</v>
      </c>
      <c r="K77" s="47">
        <f t="shared" si="9"/>
        <v>2.4388847541077459E-2</v>
      </c>
      <c r="L77" s="47">
        <f t="shared" si="9"/>
        <v>2.3658899639319862E-2</v>
      </c>
      <c r="M77" s="47">
        <f t="shared" si="9"/>
        <v>2.2957577145474323E-2</v>
      </c>
      <c r="N77" s="47">
        <f t="shared" si="9"/>
        <v>1.6545485773172268E-2</v>
      </c>
      <c r="O77" s="47">
        <f t="shared" si="9"/>
        <v>2.1597870269651341E-2</v>
      </c>
      <c r="P77" s="47">
        <f t="shared" si="9"/>
        <v>2.0953798591629932E-2</v>
      </c>
      <c r="Q77" s="47">
        <f t="shared" si="9"/>
        <v>2.032403961756455E-2</v>
      </c>
      <c r="R77" s="8">
        <f t="shared" si="9"/>
        <v>0</v>
      </c>
      <c r="S77" s="8" t="s">
        <v>414</v>
      </c>
    </row>
    <row r="78" spans="1:19" ht="101.25" customHeight="1" thickBot="1" x14ac:dyDescent="0.35">
      <c r="A78" s="60" t="s">
        <v>415</v>
      </c>
      <c r="B78" s="5" t="s">
        <v>416</v>
      </c>
      <c r="C78" s="8"/>
      <c r="D78" s="8"/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 t="s">
        <v>40</v>
      </c>
    </row>
    <row r="79" spans="1:19" ht="54.75" customHeight="1" thickBot="1" x14ac:dyDescent="0.35">
      <c r="A79" s="60" t="s">
        <v>417</v>
      </c>
      <c r="B79" s="5" t="s">
        <v>348</v>
      </c>
      <c r="C79" s="8" t="s">
        <v>287</v>
      </c>
      <c r="D79" s="8" t="s">
        <v>418</v>
      </c>
      <c r="E79" s="47">
        <f>E74-F74</f>
        <v>1.2707171831592007E-2</v>
      </c>
      <c r="F79" s="47">
        <f t="shared" ref="F79:R79" si="10">F74-G74</f>
        <v>1.1555426177533371E-2</v>
      </c>
      <c r="G79" s="47">
        <f t="shared" si="10"/>
        <v>1.2055359730668708E-2</v>
      </c>
      <c r="H79" s="47">
        <f t="shared" si="10"/>
        <v>-1.5363255478065413E-3</v>
      </c>
      <c r="I79" s="47">
        <f t="shared" si="10"/>
        <v>9.7726210355005699E-3</v>
      </c>
      <c r="J79" s="47">
        <f t="shared" si="10"/>
        <v>-3.5687281423677636E-3</v>
      </c>
      <c r="K79" s="47">
        <f t="shared" si="10"/>
        <v>2.9662155988511296E-3</v>
      </c>
      <c r="L79" s="47">
        <f t="shared" si="10"/>
        <v>2.8735213613870214E-3</v>
      </c>
      <c r="M79" s="47">
        <f t="shared" si="10"/>
        <v>2.7940691578463711E-3</v>
      </c>
      <c r="N79" s="47">
        <f t="shared" si="10"/>
        <v>2.7013749203822629E-3</v>
      </c>
      <c r="O79" s="47">
        <f t="shared" si="10"/>
        <v>2.6219227168416265E-3</v>
      </c>
      <c r="P79" s="47">
        <f t="shared" si="10"/>
        <v>2.5490915302626704E-3</v>
      </c>
      <c r="Q79" s="47">
        <f t="shared" si="10"/>
        <v>2.469639326722034E-3</v>
      </c>
      <c r="R79" s="47">
        <f t="shared" si="10"/>
        <v>7.9842843541396577E-2</v>
      </c>
      <c r="S79" s="8" t="s">
        <v>40</v>
      </c>
    </row>
    <row r="80" spans="1:19" ht="52.5" customHeight="1" thickBot="1" x14ac:dyDescent="0.35">
      <c r="A80" s="60" t="s">
        <v>419</v>
      </c>
      <c r="B80" s="5" t="s">
        <v>350</v>
      </c>
      <c r="C80" s="8" t="s">
        <v>287</v>
      </c>
      <c r="D80" s="8" t="s">
        <v>420</v>
      </c>
      <c r="E80" s="8">
        <f>E74-$F$74</f>
        <v>1.2707171831592007E-2</v>
      </c>
      <c r="F80" s="8">
        <f t="shared" ref="F80:R80" si="11">F74-$F$74</f>
        <v>0</v>
      </c>
      <c r="G80" s="47">
        <f t="shared" si="11"/>
        <v>-1.1555426177533371E-2</v>
      </c>
      <c r="H80" s="47">
        <f t="shared" si="11"/>
        <v>-2.3610785908202078E-2</v>
      </c>
      <c r="I80" s="47">
        <f t="shared" si="11"/>
        <v>-2.2074460360395537E-2</v>
      </c>
      <c r="J80" s="47">
        <f t="shared" si="11"/>
        <v>-3.1847081395896107E-2</v>
      </c>
      <c r="K80" s="47">
        <f t="shared" si="11"/>
        <v>-2.8278353253528343E-2</v>
      </c>
      <c r="L80" s="47">
        <f t="shared" si="11"/>
        <v>-3.1244568852379473E-2</v>
      </c>
      <c r="M80" s="47">
        <f t="shared" si="11"/>
        <v>-3.4118090213766494E-2</v>
      </c>
      <c r="N80" s="47">
        <f t="shared" si="11"/>
        <v>-3.6912159371612865E-2</v>
      </c>
      <c r="O80" s="47">
        <f t="shared" si="11"/>
        <v>-3.9613534291995128E-2</v>
      </c>
      <c r="P80" s="47">
        <f t="shared" si="11"/>
        <v>-4.2235457008836755E-2</v>
      </c>
      <c r="Q80" s="47">
        <f t="shared" si="11"/>
        <v>-4.4784548539099425E-2</v>
      </c>
      <c r="R80" s="47">
        <f t="shared" si="11"/>
        <v>-4.7254187865821459E-2</v>
      </c>
      <c r="S80" s="8" t="s">
        <v>421</v>
      </c>
    </row>
    <row r="81" spans="1:19" ht="131.25" customHeight="1" thickBot="1" x14ac:dyDescent="0.35">
      <c r="A81" s="60" t="s">
        <v>422</v>
      </c>
      <c r="B81" s="5" t="s">
        <v>423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1:19" ht="45" customHeight="1" thickBot="1" x14ac:dyDescent="0.35">
      <c r="A82" s="60" t="s">
        <v>424</v>
      </c>
      <c r="B82" s="5" t="s">
        <v>348</v>
      </c>
      <c r="C82" s="8" t="s">
        <v>301</v>
      </c>
      <c r="D82" s="8" t="s">
        <v>425</v>
      </c>
      <c r="E82" s="8">
        <v>0</v>
      </c>
      <c r="F82" s="8">
        <v>0</v>
      </c>
      <c r="G82" s="8">
        <v>0</v>
      </c>
      <c r="H82" s="8">
        <v>0</v>
      </c>
      <c r="I82" s="47">
        <f t="shared" ref="I82:R82" si="12">I74/I73</f>
        <v>3.9302179935186907</v>
      </c>
      <c r="J82" s="47">
        <f t="shared" si="12"/>
        <v>3.6747230852518169</v>
      </c>
      <c r="K82" s="47">
        <f t="shared" si="12"/>
        <v>3.9295750741274853</v>
      </c>
      <c r="L82" s="47">
        <f t="shared" si="12"/>
        <v>3.9301759705290267</v>
      </c>
      <c r="M82" s="47">
        <f t="shared" si="12"/>
        <v>3.9299774127671339</v>
      </c>
      <c r="N82" s="47">
        <f t="shared" si="12"/>
        <v>3.9283270819100138</v>
      </c>
      <c r="O82" s="47">
        <f t="shared" si="12"/>
        <v>5.2874541318740436</v>
      </c>
      <c r="P82" s="47">
        <f t="shared" si="12"/>
        <v>3.9291640026945682</v>
      </c>
      <c r="Q82" s="47">
        <f t="shared" si="12"/>
        <v>3.928284530757999</v>
      </c>
      <c r="R82" s="47">
        <f t="shared" si="12"/>
        <v>3.9284928116551381</v>
      </c>
      <c r="S82" s="8"/>
    </row>
    <row r="83" spans="1:19" ht="48.75" customHeight="1" thickBot="1" x14ac:dyDescent="0.35">
      <c r="A83" s="60" t="s">
        <v>426</v>
      </c>
      <c r="B83" s="5" t="s">
        <v>350</v>
      </c>
      <c r="C83" s="8" t="s">
        <v>301</v>
      </c>
      <c r="D83" s="8" t="s">
        <v>427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/>
    </row>
    <row r="84" spans="1:19" ht="128.25" customHeight="1" thickBot="1" x14ac:dyDescent="0.35">
      <c r="A84" s="60" t="s">
        <v>428</v>
      </c>
      <c r="B84" s="7" t="s">
        <v>429</v>
      </c>
      <c r="C84" s="8" t="s">
        <v>430</v>
      </c>
      <c r="D84" s="8" t="s">
        <v>431</v>
      </c>
      <c r="E84" s="8">
        <v>0</v>
      </c>
      <c r="F84" s="8">
        <v>0</v>
      </c>
      <c r="G84" s="8">
        <v>0</v>
      </c>
      <c r="H84" s="8">
        <v>0</v>
      </c>
      <c r="I84" s="47">
        <f>(прилож.2!H74+прилож.2!H72)/прилож.2!H88</f>
        <v>3.570981879787861</v>
      </c>
      <c r="J84" s="47">
        <f>(прилож.2!I74+прилож.2!I72)/прилож.2!I88</f>
        <v>3.8593252799057161</v>
      </c>
      <c r="K84" s="47">
        <f>(прилож.2!J74+прилож.2!J72)/прилож.2!J88</f>
        <v>2.7832449420546062</v>
      </c>
      <c r="L84" s="47">
        <f>(прилож.2!K74+прилож.2!K72)/прилож.2!K88</f>
        <v>2.0939275555264554</v>
      </c>
      <c r="M84" s="47">
        <f>(прилож.2!L74+прилож.2!L72)/прилож.2!L88</f>
        <v>1.4556293150910322</v>
      </c>
      <c r="N84" s="47">
        <f>(прилож.2!M74+прилож.2!M72)/прилож.2!M88</f>
        <v>1.4541484992500997</v>
      </c>
      <c r="O84" s="47">
        <f>(прилож.2!N74+прилож.2!N72)/прилож.2!N88</f>
        <v>1.4527119813189386</v>
      </c>
      <c r="P84" s="47">
        <f>(прилож.2!O74+прилож.2!O72)/прилож.2!O88</f>
        <v>1.451319761297549</v>
      </c>
      <c r="Q84" s="47">
        <f>(прилож.2!P74+прилож.2!P72)/прилож.2!P88</f>
        <v>1.4499718391859311</v>
      </c>
      <c r="R84" s="47">
        <f>(прилож.2!Q74+прилож.2!Q72)/прилож.2!Q88</f>
        <v>1.4486618867112599</v>
      </c>
      <c r="S84" s="8"/>
    </row>
    <row r="85" spans="1:19" ht="78" customHeight="1" thickBot="1" x14ac:dyDescent="0.35">
      <c r="A85" s="60" t="s">
        <v>432</v>
      </c>
      <c r="B85" s="7" t="s">
        <v>433</v>
      </c>
      <c r="C85" s="8" t="s">
        <v>430</v>
      </c>
      <c r="D85" s="8" t="s">
        <v>434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/>
    </row>
    <row r="86" spans="1:19" ht="137.25" customHeight="1" thickBot="1" x14ac:dyDescent="0.35">
      <c r="A86" s="60" t="s">
        <v>435</v>
      </c>
      <c r="B86" s="5" t="s">
        <v>436</v>
      </c>
      <c r="C86" s="8"/>
      <c r="D86" s="8"/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/>
    </row>
    <row r="87" spans="1:19" ht="51" customHeight="1" thickBot="1" x14ac:dyDescent="0.35">
      <c r="A87" s="60" t="s">
        <v>437</v>
      </c>
      <c r="B87" s="5" t="s">
        <v>348</v>
      </c>
      <c r="C87" s="8" t="s">
        <v>430</v>
      </c>
      <c r="D87" s="8" t="s">
        <v>438</v>
      </c>
      <c r="E87" s="8">
        <f>F84-E84</f>
        <v>0</v>
      </c>
      <c r="F87" s="8">
        <f t="shared" ref="F87:R87" si="13">G84-F84</f>
        <v>0</v>
      </c>
      <c r="G87" s="8">
        <f t="shared" si="13"/>
        <v>0</v>
      </c>
      <c r="H87" s="47">
        <f t="shared" si="13"/>
        <v>3.570981879787861</v>
      </c>
      <c r="I87" s="47">
        <f t="shared" si="13"/>
        <v>0.28834340011785509</v>
      </c>
      <c r="J87" s="47">
        <f t="shared" si="13"/>
        <v>-1.0760803378511099</v>
      </c>
      <c r="K87" s="47">
        <f t="shared" si="13"/>
        <v>-0.68931738652815078</v>
      </c>
      <c r="L87" s="47">
        <f t="shared" si="13"/>
        <v>-0.63829824043542316</v>
      </c>
      <c r="M87" s="47">
        <f t="shared" si="13"/>
        <v>-1.4808158409325145E-3</v>
      </c>
      <c r="N87" s="47">
        <f t="shared" si="13"/>
        <v>-1.4365179311610632E-3</v>
      </c>
      <c r="O87" s="47">
        <f t="shared" si="13"/>
        <v>-1.3922200213896119E-3</v>
      </c>
      <c r="P87" s="47">
        <f t="shared" si="13"/>
        <v>-1.3479221116179385E-3</v>
      </c>
      <c r="Q87" s="47">
        <f t="shared" si="13"/>
        <v>-1.3099524746711388E-3</v>
      </c>
      <c r="R87" s="47">
        <f t="shared" si="13"/>
        <v>-1.4486618867112599</v>
      </c>
      <c r="S87" s="8" t="s">
        <v>40</v>
      </c>
    </row>
    <row r="88" spans="1:19" ht="43.5" customHeight="1" thickBot="1" x14ac:dyDescent="0.35">
      <c r="A88" s="60" t="s">
        <v>439</v>
      </c>
      <c r="B88" s="5" t="s">
        <v>350</v>
      </c>
      <c r="C88" s="8" t="s">
        <v>430</v>
      </c>
      <c r="D88" s="8" t="s">
        <v>440</v>
      </c>
      <c r="E88" s="8">
        <f>F84-$E$84</f>
        <v>0</v>
      </c>
      <c r="F88" s="8">
        <f t="shared" ref="F88:R88" si="14">G84-$E$84</f>
        <v>0</v>
      </c>
      <c r="G88" s="8">
        <f t="shared" si="14"/>
        <v>0</v>
      </c>
      <c r="H88" s="47">
        <f t="shared" si="14"/>
        <v>3.570981879787861</v>
      </c>
      <c r="I88" s="47">
        <f t="shared" si="14"/>
        <v>3.8593252799057161</v>
      </c>
      <c r="J88" s="47">
        <f t="shared" si="14"/>
        <v>2.7832449420546062</v>
      </c>
      <c r="K88" s="47">
        <f t="shared" si="14"/>
        <v>2.0939275555264554</v>
      </c>
      <c r="L88" s="47">
        <f t="shared" si="14"/>
        <v>1.4556293150910322</v>
      </c>
      <c r="M88" s="47">
        <f t="shared" si="14"/>
        <v>1.4541484992500997</v>
      </c>
      <c r="N88" s="47">
        <f t="shared" si="14"/>
        <v>1.4527119813189386</v>
      </c>
      <c r="O88" s="47">
        <f t="shared" si="14"/>
        <v>1.451319761297549</v>
      </c>
      <c r="P88" s="47">
        <f t="shared" si="14"/>
        <v>1.4499718391859311</v>
      </c>
      <c r="Q88" s="47">
        <f t="shared" si="14"/>
        <v>1.4486618867112599</v>
      </c>
      <c r="R88" s="47">
        <f t="shared" si="14"/>
        <v>0</v>
      </c>
      <c r="S88" s="8" t="s">
        <v>441</v>
      </c>
    </row>
    <row r="89" spans="1:19" ht="120" customHeight="1" thickBot="1" x14ac:dyDescent="0.35">
      <c r="A89" s="60" t="s">
        <v>442</v>
      </c>
      <c r="B89" s="5" t="s">
        <v>443</v>
      </c>
      <c r="C89" s="8"/>
      <c r="D89" s="8"/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/>
    </row>
    <row r="90" spans="1:19" ht="49.5" customHeight="1" thickBot="1" x14ac:dyDescent="0.35">
      <c r="A90" s="60" t="s">
        <v>444</v>
      </c>
      <c r="B90" s="5" t="s">
        <v>348</v>
      </c>
      <c r="C90" s="8" t="s">
        <v>430</v>
      </c>
      <c r="D90" s="8" t="s">
        <v>445</v>
      </c>
      <c r="E90" s="8">
        <f>F85-E85</f>
        <v>0</v>
      </c>
      <c r="F90" s="8">
        <f t="shared" ref="F90:R90" si="15">G85-F85</f>
        <v>0</v>
      </c>
      <c r="G90" s="8">
        <f t="shared" si="15"/>
        <v>0</v>
      </c>
      <c r="H90" s="8">
        <f t="shared" si="15"/>
        <v>0</v>
      </c>
      <c r="I90" s="8">
        <f t="shared" si="15"/>
        <v>0</v>
      </c>
      <c r="J90" s="8">
        <f t="shared" si="15"/>
        <v>0</v>
      </c>
      <c r="K90" s="8">
        <f t="shared" si="15"/>
        <v>0</v>
      </c>
      <c r="L90" s="8">
        <f t="shared" si="15"/>
        <v>0</v>
      </c>
      <c r="M90" s="8">
        <f t="shared" si="15"/>
        <v>0</v>
      </c>
      <c r="N90" s="8">
        <f t="shared" si="15"/>
        <v>0</v>
      </c>
      <c r="O90" s="8">
        <f t="shared" si="15"/>
        <v>0</v>
      </c>
      <c r="P90" s="8">
        <f t="shared" si="15"/>
        <v>0</v>
      </c>
      <c r="Q90" s="8">
        <f t="shared" si="15"/>
        <v>0</v>
      </c>
      <c r="R90" s="8">
        <f t="shared" si="15"/>
        <v>0</v>
      </c>
      <c r="S90" s="8" t="s">
        <v>40</v>
      </c>
    </row>
    <row r="91" spans="1:19" ht="47.25" customHeight="1" thickBot="1" x14ac:dyDescent="0.35">
      <c r="A91" s="60" t="s">
        <v>446</v>
      </c>
      <c r="B91" s="5" t="s">
        <v>350</v>
      </c>
      <c r="C91" s="8" t="s">
        <v>430</v>
      </c>
      <c r="D91" s="8" t="s">
        <v>447</v>
      </c>
      <c r="E91" s="8">
        <f>F85-$E$85</f>
        <v>0</v>
      </c>
      <c r="F91" s="8">
        <f t="shared" ref="F91:R91" si="16">G85-$E$85</f>
        <v>0</v>
      </c>
      <c r="G91" s="8">
        <f t="shared" si="16"/>
        <v>0</v>
      </c>
      <c r="H91" s="8">
        <f t="shared" si="16"/>
        <v>0</v>
      </c>
      <c r="I91" s="8">
        <f t="shared" si="16"/>
        <v>0</v>
      </c>
      <c r="J91" s="8">
        <f t="shared" si="16"/>
        <v>0</v>
      </c>
      <c r="K91" s="8">
        <f t="shared" si="16"/>
        <v>0</v>
      </c>
      <c r="L91" s="8">
        <f t="shared" si="16"/>
        <v>0</v>
      </c>
      <c r="M91" s="8">
        <f t="shared" si="16"/>
        <v>0</v>
      </c>
      <c r="N91" s="8">
        <f t="shared" si="16"/>
        <v>0</v>
      </c>
      <c r="O91" s="8">
        <f t="shared" si="16"/>
        <v>0</v>
      </c>
      <c r="P91" s="8">
        <f t="shared" si="16"/>
        <v>0</v>
      </c>
      <c r="Q91" s="8">
        <f t="shared" si="16"/>
        <v>0</v>
      </c>
      <c r="R91" s="8">
        <f t="shared" si="16"/>
        <v>0</v>
      </c>
      <c r="S91" s="8" t="s">
        <v>448</v>
      </c>
    </row>
    <row r="92" spans="1:19" ht="161.25" customHeight="1" thickBot="1" x14ac:dyDescent="0.35">
      <c r="A92" s="60" t="s">
        <v>449</v>
      </c>
      <c r="B92" s="5" t="s">
        <v>450</v>
      </c>
      <c r="C92" s="8"/>
      <c r="D92" s="8"/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/>
    </row>
    <row r="93" spans="1:19" ht="49.5" customHeight="1" thickBot="1" x14ac:dyDescent="0.35">
      <c r="A93" s="60" t="s">
        <v>451</v>
      </c>
      <c r="B93" s="5" t="s">
        <v>348</v>
      </c>
      <c r="C93" s="8" t="s">
        <v>301</v>
      </c>
      <c r="D93" s="8" t="s">
        <v>452</v>
      </c>
      <c r="E93" s="8">
        <v>0</v>
      </c>
      <c r="F93" s="8">
        <v>0</v>
      </c>
      <c r="G93" s="8">
        <v>0</v>
      </c>
      <c r="H93" s="8">
        <v>0</v>
      </c>
      <c r="I93" s="8">
        <f t="shared" ref="I93:R93" si="17">I85/I84</f>
        <v>0</v>
      </c>
      <c r="J93" s="8">
        <f t="shared" si="17"/>
        <v>0</v>
      </c>
      <c r="K93" s="8">
        <f t="shared" si="17"/>
        <v>0</v>
      </c>
      <c r="L93" s="8">
        <f t="shared" si="17"/>
        <v>0</v>
      </c>
      <c r="M93" s="8">
        <f t="shared" si="17"/>
        <v>0</v>
      </c>
      <c r="N93" s="8">
        <f t="shared" si="17"/>
        <v>0</v>
      </c>
      <c r="O93" s="8">
        <f t="shared" si="17"/>
        <v>0</v>
      </c>
      <c r="P93" s="8">
        <f t="shared" si="17"/>
        <v>0</v>
      </c>
      <c r="Q93" s="8">
        <f t="shared" si="17"/>
        <v>0</v>
      </c>
      <c r="R93" s="8">
        <f t="shared" si="17"/>
        <v>0</v>
      </c>
      <c r="S93" s="8"/>
    </row>
    <row r="94" spans="1:19" ht="54.75" customHeight="1" thickBot="1" x14ac:dyDescent="0.35">
      <c r="A94" s="60" t="s">
        <v>453</v>
      </c>
      <c r="B94" s="5" t="s">
        <v>350</v>
      </c>
      <c r="C94" s="8" t="s">
        <v>301</v>
      </c>
      <c r="D94" s="8" t="s">
        <v>454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/>
    </row>
    <row r="95" spans="1:19" ht="128.25" customHeight="1" thickBot="1" x14ac:dyDescent="0.35">
      <c r="A95" s="60" t="s">
        <v>455</v>
      </c>
      <c r="B95" s="5" t="s">
        <v>456</v>
      </c>
      <c r="C95" s="8" t="s">
        <v>457</v>
      </c>
      <c r="D95" s="8" t="s">
        <v>458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/>
    </row>
    <row r="96" spans="1:19" ht="79.5" customHeight="1" thickBot="1" x14ac:dyDescent="0.35">
      <c r="A96" s="60" t="s">
        <v>459</v>
      </c>
      <c r="B96" s="5" t="s">
        <v>460</v>
      </c>
      <c r="C96" s="8" t="s">
        <v>457</v>
      </c>
      <c r="D96" s="8" t="s">
        <v>461</v>
      </c>
      <c r="E96" s="8">
        <v>0</v>
      </c>
      <c r="F96" s="8">
        <v>0</v>
      </c>
      <c r="G96" s="8">
        <v>0</v>
      </c>
      <c r="H96" s="8">
        <v>0</v>
      </c>
      <c r="I96" s="8">
        <f>(прилож.2!H62-прилож.2!H63)/прилож.2!H91</f>
        <v>0</v>
      </c>
      <c r="J96" s="8">
        <f>(прилож.2!I62-прилож.2!I63)/прилож.2!I91</f>
        <v>0</v>
      </c>
      <c r="K96" s="8">
        <f>(прилож.2!J62-прилож.2!J63)/прилож.2!J91</f>
        <v>0</v>
      </c>
      <c r="L96" s="8">
        <f>(прилож.2!K62-прилож.2!K63)/прилож.2!K91</f>
        <v>0</v>
      </c>
      <c r="M96" s="8">
        <f>(прилож.2!L62-прилож.2!L63)/прилож.2!L91</f>
        <v>0</v>
      </c>
      <c r="N96" s="8">
        <f>(прилож.2!M62-прилож.2!M63)/прилож.2!M91</f>
        <v>0</v>
      </c>
      <c r="O96" s="8">
        <f>(прилож.2!N62-прилож.2!N63)/прилож.2!N91</f>
        <v>0</v>
      </c>
      <c r="P96" s="8">
        <f>(прилож.2!O62-прилож.2!O63)/прилож.2!O91</f>
        <v>0</v>
      </c>
      <c r="Q96" s="8">
        <f>(прилож.2!P62-прилож.2!P63)/прилож.2!P91</f>
        <v>0</v>
      </c>
      <c r="R96" s="8">
        <f>(прилож.2!Q62-прилож.2!Q63)/прилож.2!Q91</f>
        <v>0</v>
      </c>
      <c r="S96" s="8"/>
    </row>
    <row r="97" spans="1:19" ht="137.25" customHeight="1" thickBot="1" x14ac:dyDescent="0.35">
      <c r="A97" s="60" t="s">
        <v>462</v>
      </c>
      <c r="B97" s="5" t="s">
        <v>463</v>
      </c>
      <c r="C97" s="8"/>
      <c r="D97" s="8"/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/>
    </row>
    <row r="98" spans="1:19" ht="51" customHeight="1" thickBot="1" x14ac:dyDescent="0.35">
      <c r="A98" s="60" t="s">
        <v>464</v>
      </c>
      <c r="B98" s="5" t="s">
        <v>348</v>
      </c>
      <c r="C98" s="8" t="s">
        <v>457</v>
      </c>
      <c r="D98" s="8" t="s">
        <v>465</v>
      </c>
      <c r="E98" s="8">
        <f>F95-E95</f>
        <v>0</v>
      </c>
      <c r="F98" s="8">
        <f t="shared" ref="F98:R98" si="18">G95-F95</f>
        <v>0</v>
      </c>
      <c r="G98" s="8">
        <f t="shared" si="18"/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f t="shared" si="18"/>
        <v>0</v>
      </c>
      <c r="N98" s="8">
        <f t="shared" si="18"/>
        <v>0</v>
      </c>
      <c r="O98" s="8">
        <f t="shared" si="18"/>
        <v>0</v>
      </c>
      <c r="P98" s="8">
        <f t="shared" si="18"/>
        <v>0</v>
      </c>
      <c r="Q98" s="8">
        <f t="shared" si="18"/>
        <v>0</v>
      </c>
      <c r="R98" s="8">
        <f t="shared" si="18"/>
        <v>0</v>
      </c>
      <c r="S98" s="8" t="s">
        <v>40</v>
      </c>
    </row>
    <row r="99" spans="1:19" ht="45.75" customHeight="1" thickBot="1" x14ac:dyDescent="0.35">
      <c r="A99" s="60" t="s">
        <v>466</v>
      </c>
      <c r="B99" s="5" t="s">
        <v>350</v>
      </c>
      <c r="C99" s="8" t="s">
        <v>457</v>
      </c>
      <c r="D99" s="8" t="s">
        <v>467</v>
      </c>
      <c r="E99" s="8">
        <f>F95-$E$95</f>
        <v>0</v>
      </c>
      <c r="F99" s="8">
        <f t="shared" ref="F99:R99" si="19">G95-$E$95</f>
        <v>0</v>
      </c>
      <c r="G99" s="8">
        <f t="shared" si="19"/>
        <v>0</v>
      </c>
      <c r="H99" s="8">
        <f t="shared" si="19"/>
        <v>0</v>
      </c>
      <c r="I99" s="8">
        <f t="shared" si="19"/>
        <v>0</v>
      </c>
      <c r="J99" s="8">
        <f t="shared" si="19"/>
        <v>0</v>
      </c>
      <c r="K99" s="8">
        <f t="shared" si="19"/>
        <v>0</v>
      </c>
      <c r="L99" s="8">
        <f t="shared" si="19"/>
        <v>0</v>
      </c>
      <c r="M99" s="8">
        <f t="shared" si="19"/>
        <v>0</v>
      </c>
      <c r="N99" s="8">
        <f t="shared" si="19"/>
        <v>0</v>
      </c>
      <c r="O99" s="8">
        <f t="shared" si="19"/>
        <v>0</v>
      </c>
      <c r="P99" s="8">
        <f t="shared" si="19"/>
        <v>0</v>
      </c>
      <c r="Q99" s="8">
        <f t="shared" si="19"/>
        <v>0</v>
      </c>
      <c r="R99" s="8">
        <f t="shared" si="19"/>
        <v>0</v>
      </c>
      <c r="S99" s="8" t="s">
        <v>468</v>
      </c>
    </row>
    <row r="100" spans="1:19" ht="107.25" customHeight="1" thickBot="1" x14ac:dyDescent="0.35">
      <c r="A100" s="60" t="s">
        <v>469</v>
      </c>
      <c r="B100" s="5" t="s">
        <v>470</v>
      </c>
      <c r="C100" s="8"/>
      <c r="D100" s="8"/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 t="s">
        <v>40</v>
      </c>
    </row>
    <row r="101" spans="1:19" ht="49.5" customHeight="1" thickBot="1" x14ac:dyDescent="0.35">
      <c r="A101" s="60" t="s">
        <v>471</v>
      </c>
      <c r="B101" s="5" t="s">
        <v>348</v>
      </c>
      <c r="C101" s="8" t="s">
        <v>457</v>
      </c>
      <c r="D101" s="8" t="s">
        <v>472</v>
      </c>
      <c r="E101" s="8">
        <v>0</v>
      </c>
      <c r="F101" s="8">
        <f t="shared" ref="F101:R101" si="20">G96-F96</f>
        <v>0</v>
      </c>
      <c r="G101" s="8">
        <f t="shared" si="20"/>
        <v>0</v>
      </c>
      <c r="H101" s="8">
        <f t="shared" si="20"/>
        <v>0</v>
      </c>
      <c r="I101" s="8">
        <f t="shared" si="20"/>
        <v>0</v>
      </c>
      <c r="J101" s="8">
        <f t="shared" si="20"/>
        <v>0</v>
      </c>
      <c r="K101" s="8">
        <f t="shared" si="20"/>
        <v>0</v>
      </c>
      <c r="L101" s="8">
        <f t="shared" si="20"/>
        <v>0</v>
      </c>
      <c r="M101" s="8">
        <f t="shared" si="20"/>
        <v>0</v>
      </c>
      <c r="N101" s="8">
        <f t="shared" si="20"/>
        <v>0</v>
      </c>
      <c r="O101" s="8">
        <f t="shared" si="20"/>
        <v>0</v>
      </c>
      <c r="P101" s="8">
        <f t="shared" si="20"/>
        <v>0</v>
      </c>
      <c r="Q101" s="8">
        <f t="shared" si="20"/>
        <v>0</v>
      </c>
      <c r="R101" s="8">
        <f t="shared" si="20"/>
        <v>0</v>
      </c>
      <c r="S101" s="8"/>
    </row>
    <row r="102" spans="1:19" ht="42" customHeight="1" thickBot="1" x14ac:dyDescent="0.35">
      <c r="A102" s="60" t="s">
        <v>473</v>
      </c>
      <c r="B102" s="5" t="s">
        <v>350</v>
      </c>
      <c r="C102" s="8" t="s">
        <v>457</v>
      </c>
      <c r="D102" s="8" t="s">
        <v>474</v>
      </c>
      <c r="E102" s="8">
        <f>F96-$E$96</f>
        <v>0</v>
      </c>
      <c r="F102" s="8">
        <f t="shared" ref="F102:R102" si="21">G96-$E$96</f>
        <v>0</v>
      </c>
      <c r="G102" s="8">
        <f t="shared" si="21"/>
        <v>0</v>
      </c>
      <c r="H102" s="8">
        <f t="shared" si="21"/>
        <v>0</v>
      </c>
      <c r="I102" s="8">
        <f t="shared" si="21"/>
        <v>0</v>
      </c>
      <c r="J102" s="8">
        <f t="shared" si="21"/>
        <v>0</v>
      </c>
      <c r="K102" s="8">
        <f t="shared" si="21"/>
        <v>0</v>
      </c>
      <c r="L102" s="8">
        <f t="shared" si="21"/>
        <v>0</v>
      </c>
      <c r="M102" s="8">
        <f t="shared" si="21"/>
        <v>0</v>
      </c>
      <c r="N102" s="8">
        <f t="shared" si="21"/>
        <v>0</v>
      </c>
      <c r="O102" s="8">
        <f t="shared" si="21"/>
        <v>0</v>
      </c>
      <c r="P102" s="8">
        <f t="shared" si="21"/>
        <v>0</v>
      </c>
      <c r="Q102" s="8">
        <f t="shared" si="21"/>
        <v>0</v>
      </c>
      <c r="R102" s="8">
        <f t="shared" si="21"/>
        <v>0</v>
      </c>
      <c r="S102" s="8" t="s">
        <v>475</v>
      </c>
    </row>
    <row r="103" spans="1:19" ht="157.5" customHeight="1" thickBot="1" x14ac:dyDescent="0.35">
      <c r="A103" s="60" t="s">
        <v>476</v>
      </c>
      <c r="B103" s="5" t="s">
        <v>477</v>
      </c>
      <c r="C103" s="8"/>
      <c r="D103" s="8"/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/>
    </row>
    <row r="104" spans="1:19" ht="48.75" customHeight="1" thickBot="1" x14ac:dyDescent="0.35">
      <c r="A104" s="60" t="s">
        <v>478</v>
      </c>
      <c r="B104" s="5" t="s">
        <v>348</v>
      </c>
      <c r="C104" s="8" t="s">
        <v>301</v>
      </c>
      <c r="D104" s="8" t="s">
        <v>479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/>
    </row>
    <row r="105" spans="1:19" ht="52.5" customHeight="1" thickBot="1" x14ac:dyDescent="0.35">
      <c r="A105" s="60" t="s">
        <v>480</v>
      </c>
      <c r="B105" s="5" t="s">
        <v>350</v>
      </c>
      <c r="C105" s="8" t="s">
        <v>301</v>
      </c>
      <c r="D105" s="8" t="s">
        <v>481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/>
    </row>
    <row r="106" spans="1:19" ht="154.5" customHeight="1" thickBot="1" x14ac:dyDescent="0.35">
      <c r="A106" s="60" t="s">
        <v>482</v>
      </c>
      <c r="B106" s="5" t="s">
        <v>483</v>
      </c>
      <c r="C106" s="8" t="s">
        <v>484</v>
      </c>
      <c r="D106" s="8" t="s">
        <v>485</v>
      </c>
      <c r="E106" s="47">
        <f>(прилож.2!D82+прилож.2!D78)/прилож.2!D92</f>
        <v>0.48211260880320789</v>
      </c>
      <c r="F106" s="47">
        <f>(прилож.2!E82+прилож.2!E78)/прилож.2!E92</f>
        <v>0.38383583695230866</v>
      </c>
      <c r="G106" s="47">
        <f>(прилож.2!F82+прилож.2!F78)/прилож.2!F92</f>
        <v>0.31156829242568068</v>
      </c>
      <c r="H106" s="47">
        <f>(прилож.2!G82+прилож.2!G78)/прилож.2!G92</f>
        <v>0.24414076951535332</v>
      </c>
      <c r="I106" s="47">
        <f>(прилож.2!H82+прилож.2!H78)/прилож.2!H92</f>
        <v>0.1988778586840918</v>
      </c>
      <c r="J106" s="47">
        <f>(прилож.2!I82+прилож.2!I78)/прилож.2!I92</f>
        <v>0.16597653626963951</v>
      </c>
      <c r="K106" s="47">
        <f>(прилож.2!J82+прилож.2!J78)/прилож.2!J92</f>
        <v>0.14140416028054187</v>
      </c>
      <c r="L106" s="47">
        <f>(прилож.2!K82+прилож.2!K78)/прилож.2!K92</f>
        <v>8.0836370646820449E-2</v>
      </c>
      <c r="M106" s="47">
        <f>(прилож.2!L82+прилож.2!L78)/прилож.2!L92</f>
        <v>5.458337815859917E-2</v>
      </c>
      <c r="N106" s="47">
        <f>(прилож.2!M82+прилож.2!M78)/прилож.2!M92</f>
        <v>5.2962707488245227E-2</v>
      </c>
      <c r="O106" s="47">
        <f>(прилож.2!N82+прилож.2!N78)/прилож.2!N92</f>
        <v>5.1391397345922379E-2</v>
      </c>
      <c r="P106" s="47">
        <f>(прилож.2!O82+прилож.2!O78)/прилож.2!O92</f>
        <v>4.9867549249783254E-2</v>
      </c>
      <c r="Q106" s="47">
        <f>(прилож.2!P82+прилож.2!P78)/прилож.2!P92</f>
        <v>4.8389264717980524E-2</v>
      </c>
      <c r="R106" s="47">
        <f>(прилож.2!Q82+прилож.2!Q78)/прилож.2!Q92</f>
        <v>4.6955910923231724E-2</v>
      </c>
      <c r="S106" s="8"/>
    </row>
    <row r="107" spans="1:19" ht="86.25" customHeight="1" thickBot="1" x14ac:dyDescent="0.35">
      <c r="A107" s="60" t="s">
        <v>486</v>
      </c>
      <c r="B107" s="5" t="s">
        <v>487</v>
      </c>
      <c r="C107" s="8" t="s">
        <v>484</v>
      </c>
      <c r="D107" s="8" t="s">
        <v>488</v>
      </c>
      <c r="E107" s="47">
        <f>(прилож.2!D76-прилож.2!D78)/прилож.2!D93</f>
        <v>2.7584782117859551E-3</v>
      </c>
      <c r="F107" s="47">
        <f>(прилож.2!E76-прилож.2!E78)/прилож.2!E93</f>
        <v>2.5025739444569867E-3</v>
      </c>
      <c r="G107" s="47">
        <f>(прилож.2!F76-прилож.2!F78)/прилож.2!F93</f>
        <v>-2.0665229171370515E-2</v>
      </c>
      <c r="H107" s="47">
        <f>(прилож.2!G76-прилож.2!G78)/прилож.2!G93</f>
        <v>2.1358094377963398E-3</v>
      </c>
      <c r="I107" s="47">
        <f>(прилож.2!H76-прилож.2!H78)/прилож.2!H93</f>
        <v>2.7501975615263062E-3</v>
      </c>
      <c r="J107" s="47">
        <f>(прилож.2!I76-прилож.2!I78)/прилож.2!I93</f>
        <v>3.3722341386317489E-3</v>
      </c>
      <c r="K107" s="47">
        <f>(прилож.2!J76-прилож.2!J78)/прилож.2!J93</f>
        <v>4.0888144113950513E-3</v>
      </c>
      <c r="L107" s="47">
        <f>(прилож.2!K76-прилож.2!K78)/прилож.2!K93</f>
        <v>4.9577756708486737E-3</v>
      </c>
      <c r="M107" s="47">
        <f>(прилож.2!L76-прилож.2!L78)/прилож.2!L93</f>
        <v>6.010473368703916E-3</v>
      </c>
      <c r="N107" s="47">
        <f>(прилож.2!M76-прилож.2!M78)/прилож.2!M93</f>
        <v>7.2882932543237161E-3</v>
      </c>
      <c r="O107" s="47">
        <f>(прилож.2!N76-прилож.2!N78)/прилож.2!N93</f>
        <v>8.8380004952467138E-3</v>
      </c>
      <c r="P107" s="47">
        <f>(прилож.2!O76-прилож.2!O78)/прилож.2!O93</f>
        <v>1.0715150862649056E-2</v>
      </c>
      <c r="Q107" s="47">
        <f>(прилож.2!P76-прилож.2!P78)/прилож.2!P93</f>
        <v>1.2991841197745818E-2</v>
      </c>
      <c r="R107" s="47">
        <f>(прилож.2!Q76-прилож.2!Q78)/прилож.2!Q93</f>
        <v>1.575195558920009E-2</v>
      </c>
      <c r="S107" s="8"/>
    </row>
    <row r="108" spans="1:19" ht="117" customHeight="1" thickBot="1" x14ac:dyDescent="0.35">
      <c r="A108" s="60" t="s">
        <v>489</v>
      </c>
      <c r="B108" s="5" t="s">
        <v>490</v>
      </c>
      <c r="C108" s="8"/>
      <c r="D108" s="8"/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/>
    </row>
    <row r="109" spans="1:19" ht="52.5" customHeight="1" thickBot="1" x14ac:dyDescent="0.35">
      <c r="A109" s="60" t="s">
        <v>491</v>
      </c>
      <c r="B109" s="5" t="s">
        <v>348</v>
      </c>
      <c r="C109" s="8" t="s">
        <v>484</v>
      </c>
      <c r="D109" s="8" t="s">
        <v>492</v>
      </c>
      <c r="E109" s="47">
        <f>F106-E106</f>
        <v>-9.8276771850899225E-2</v>
      </c>
      <c r="F109" s="47">
        <f t="shared" ref="F109:R109" si="22">G106-F106</f>
        <v>-7.226754452662798E-2</v>
      </c>
      <c r="G109" s="47">
        <f t="shared" si="22"/>
        <v>-6.7427522910327359E-2</v>
      </c>
      <c r="H109" s="47">
        <f t="shared" si="22"/>
        <v>-4.5262910831261521E-2</v>
      </c>
      <c r="I109" s="47">
        <f t="shared" si="22"/>
        <v>-3.2901322414452289E-2</v>
      </c>
      <c r="J109" s="47">
        <f t="shared" si="22"/>
        <v>-2.4572375989097645E-2</v>
      </c>
      <c r="K109" s="47">
        <f t="shared" si="22"/>
        <v>-6.0567789633721419E-2</v>
      </c>
      <c r="L109" s="47">
        <f t="shared" si="22"/>
        <v>-2.6252992488221279E-2</v>
      </c>
      <c r="M109" s="47">
        <f t="shared" si="22"/>
        <v>-1.6206706703539436E-3</v>
      </c>
      <c r="N109" s="47">
        <f t="shared" si="22"/>
        <v>-1.5713101423228473E-3</v>
      </c>
      <c r="O109" s="47">
        <f t="shared" si="22"/>
        <v>-1.5238480961391257E-3</v>
      </c>
      <c r="P109" s="47">
        <f t="shared" si="22"/>
        <v>-1.4782845318027302E-3</v>
      </c>
      <c r="Q109" s="47">
        <f t="shared" si="22"/>
        <v>-1.4333537947487998E-3</v>
      </c>
      <c r="R109" s="47">
        <f t="shared" si="22"/>
        <v>-4.6955910923231724E-2</v>
      </c>
      <c r="S109" s="8" t="s">
        <v>40</v>
      </c>
    </row>
    <row r="110" spans="1:19" ht="90.75" customHeight="1" thickBot="1" x14ac:dyDescent="0.35">
      <c r="A110" s="60" t="s">
        <v>493</v>
      </c>
      <c r="B110" s="5" t="s">
        <v>350</v>
      </c>
      <c r="C110" s="8" t="s">
        <v>484</v>
      </c>
      <c r="D110" s="8" t="s">
        <v>494</v>
      </c>
      <c r="E110" s="47">
        <f>F106-$E$106</f>
        <v>-9.8276771850899225E-2</v>
      </c>
      <c r="F110" s="47">
        <f t="shared" ref="F110:R110" si="23">G106-$E$106</f>
        <v>-0.17054431637752721</v>
      </c>
      <c r="G110" s="47">
        <f t="shared" si="23"/>
        <v>-0.23797183928785456</v>
      </c>
      <c r="H110" s="47">
        <f t="shared" si="23"/>
        <v>-0.28323475011911609</v>
      </c>
      <c r="I110" s="47">
        <f t="shared" si="23"/>
        <v>-0.31613607253356835</v>
      </c>
      <c r="J110" s="47">
        <f t="shared" si="23"/>
        <v>-0.34070844852266602</v>
      </c>
      <c r="K110" s="47">
        <f t="shared" si="23"/>
        <v>-0.40127623815638747</v>
      </c>
      <c r="L110" s="47">
        <f t="shared" si="23"/>
        <v>-0.42752923064460874</v>
      </c>
      <c r="M110" s="47">
        <f t="shared" si="23"/>
        <v>-0.42914990131496267</v>
      </c>
      <c r="N110" s="47">
        <f t="shared" si="23"/>
        <v>-0.43072121145728548</v>
      </c>
      <c r="O110" s="47">
        <f t="shared" si="23"/>
        <v>-0.43224505955342463</v>
      </c>
      <c r="P110" s="47">
        <f t="shared" si="23"/>
        <v>-0.43372334408522739</v>
      </c>
      <c r="Q110" s="47">
        <f t="shared" si="23"/>
        <v>-0.43515669787997618</v>
      </c>
      <c r="R110" s="47">
        <f t="shared" si="23"/>
        <v>-0.48211260880320789</v>
      </c>
      <c r="S110" s="8" t="s">
        <v>495</v>
      </c>
    </row>
    <row r="111" spans="1:19" ht="128.25" customHeight="1" thickBot="1" x14ac:dyDescent="0.35">
      <c r="A111" s="60" t="s">
        <v>496</v>
      </c>
      <c r="B111" s="5" t="s">
        <v>497</v>
      </c>
      <c r="C111" s="8"/>
      <c r="D111" s="8"/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/>
    </row>
    <row r="112" spans="1:19" ht="53.25" customHeight="1" thickBot="1" x14ac:dyDescent="0.35">
      <c r="A112" s="60" t="s">
        <v>498</v>
      </c>
      <c r="B112" s="5" t="s">
        <v>348</v>
      </c>
      <c r="C112" s="8" t="s">
        <v>484</v>
      </c>
      <c r="D112" s="8" t="s">
        <v>499</v>
      </c>
      <c r="E112" s="47">
        <f>F107-E107</f>
        <v>-2.5590426732896836E-4</v>
      </c>
      <c r="F112" s="47">
        <f t="shared" ref="F112:R112" si="24">G107-F107</f>
        <v>-2.3167803115827501E-2</v>
      </c>
      <c r="G112" s="47">
        <f t="shared" si="24"/>
        <v>2.2801038609166855E-2</v>
      </c>
      <c r="H112" s="47">
        <f t="shared" si="24"/>
        <v>6.1438812372996638E-4</v>
      </c>
      <c r="I112" s="47">
        <f t="shared" si="24"/>
        <v>6.2203657710544272E-4</v>
      </c>
      <c r="J112" s="47">
        <f t="shared" si="24"/>
        <v>7.1658027276330248E-4</v>
      </c>
      <c r="K112" s="47">
        <f t="shared" si="24"/>
        <v>8.6896125945362234E-4</v>
      </c>
      <c r="L112" s="47">
        <f t="shared" si="24"/>
        <v>1.0526976978552424E-3</v>
      </c>
      <c r="M112" s="47">
        <f t="shared" si="24"/>
        <v>1.2778198856198001E-3</v>
      </c>
      <c r="N112" s="47">
        <f t="shared" si="24"/>
        <v>1.5497072409229977E-3</v>
      </c>
      <c r="O112" s="47">
        <f t="shared" si="24"/>
        <v>1.8771503674023422E-3</v>
      </c>
      <c r="P112" s="47">
        <f t="shared" si="24"/>
        <v>2.2766903350967625E-3</v>
      </c>
      <c r="Q112" s="47">
        <f t="shared" si="24"/>
        <v>2.7601143914542711E-3</v>
      </c>
      <c r="R112" s="47">
        <f t="shared" si="24"/>
        <v>-1.575195558920009E-2</v>
      </c>
      <c r="S112" s="8" t="s">
        <v>40</v>
      </c>
    </row>
    <row r="113" spans="1:19" ht="54.75" customHeight="1" thickBot="1" x14ac:dyDescent="0.35">
      <c r="A113" s="60" t="s">
        <v>500</v>
      </c>
      <c r="B113" s="5" t="s">
        <v>350</v>
      </c>
      <c r="C113" s="8" t="s">
        <v>484</v>
      </c>
      <c r="D113" s="8" t="s">
        <v>501</v>
      </c>
      <c r="E113" s="47">
        <f>F107-$E$107</f>
        <v>-2.5590426732896836E-4</v>
      </c>
      <c r="F113" s="47">
        <f t="shared" ref="F113:R113" si="25">G107-$E$107</f>
        <v>-2.342370738315647E-2</v>
      </c>
      <c r="G113" s="47">
        <f t="shared" si="25"/>
        <v>-6.2266877398961529E-4</v>
      </c>
      <c r="H113" s="47">
        <f t="shared" si="25"/>
        <v>-8.2806502596489105E-6</v>
      </c>
      <c r="I113" s="47">
        <f t="shared" si="25"/>
        <v>6.1375592684579381E-4</v>
      </c>
      <c r="J113" s="47">
        <f t="shared" si="25"/>
        <v>1.3303361996090963E-3</v>
      </c>
      <c r="K113" s="47">
        <f t="shared" si="25"/>
        <v>2.1992974590627186E-3</v>
      </c>
      <c r="L113" s="47">
        <f t="shared" si="25"/>
        <v>3.251995156917961E-3</v>
      </c>
      <c r="M113" s="47">
        <f t="shared" si="25"/>
        <v>4.529815042537761E-3</v>
      </c>
      <c r="N113" s="47">
        <f t="shared" si="25"/>
        <v>6.0795222834607587E-3</v>
      </c>
      <c r="O113" s="47">
        <f t="shared" si="25"/>
        <v>7.956672650863101E-3</v>
      </c>
      <c r="P113" s="47">
        <f t="shared" si="25"/>
        <v>1.0233362985959863E-2</v>
      </c>
      <c r="Q113" s="47">
        <f t="shared" si="25"/>
        <v>1.2993477377414134E-2</v>
      </c>
      <c r="R113" s="47">
        <f t="shared" si="25"/>
        <v>-2.7584782117859551E-3</v>
      </c>
      <c r="S113" s="8" t="s">
        <v>502</v>
      </c>
    </row>
    <row r="114" spans="1:19" ht="150" customHeight="1" thickBot="1" x14ac:dyDescent="0.35">
      <c r="A114" s="60" t="s">
        <v>503</v>
      </c>
      <c r="B114" s="5" t="s">
        <v>504</v>
      </c>
      <c r="C114" s="8"/>
      <c r="D114" s="8"/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/>
    </row>
    <row r="115" spans="1:19" ht="54.75" customHeight="1" thickBot="1" x14ac:dyDescent="0.35">
      <c r="A115" s="60" t="s">
        <v>505</v>
      </c>
      <c r="B115" s="5" t="s">
        <v>348</v>
      </c>
      <c r="C115" s="8" t="s">
        <v>301</v>
      </c>
      <c r="D115" s="8" t="s">
        <v>506</v>
      </c>
      <c r="E115" s="47">
        <f>E107/E106</f>
        <v>5.7216471036374205E-3</v>
      </c>
      <c r="F115" s="47">
        <f t="shared" ref="F115:R115" si="26">F107/F106</f>
        <v>6.5199069589948937E-3</v>
      </c>
      <c r="G115" s="47">
        <f t="shared" si="26"/>
        <v>-6.632648338662335E-2</v>
      </c>
      <c r="H115" s="47">
        <f t="shared" si="26"/>
        <v>8.7482702788074275E-3</v>
      </c>
      <c r="I115" s="47">
        <f t="shared" si="26"/>
        <v>1.3828575889359642E-2</v>
      </c>
      <c r="J115" s="47">
        <f t="shared" si="26"/>
        <v>2.0317535324109539E-2</v>
      </c>
      <c r="K115" s="47">
        <f t="shared" si="26"/>
        <v>2.8915799954421135E-2</v>
      </c>
      <c r="L115" s="47">
        <f t="shared" si="26"/>
        <v>6.1331002755053536E-2</v>
      </c>
      <c r="M115" s="47">
        <f t="shared" si="26"/>
        <v>0.11011545220304424</v>
      </c>
      <c r="N115" s="47">
        <f t="shared" si="26"/>
        <v>0.13761179516627453</v>
      </c>
      <c r="O115" s="47">
        <f t="shared" si="26"/>
        <v>0.17197431772008356</v>
      </c>
      <c r="P115" s="47">
        <f t="shared" si="26"/>
        <v>0.21487221697977527</v>
      </c>
      <c r="Q115" s="47">
        <f t="shared" si="26"/>
        <v>0.26848602212627337</v>
      </c>
      <c r="R115" s="47">
        <f t="shared" si="26"/>
        <v>0.33546267721124567</v>
      </c>
      <c r="S115" s="8"/>
    </row>
    <row r="116" spans="1:19" ht="49.5" customHeight="1" thickBot="1" x14ac:dyDescent="0.35">
      <c r="A116" s="60" t="s">
        <v>507</v>
      </c>
      <c r="B116" s="5" t="s">
        <v>350</v>
      </c>
      <c r="C116" s="8" t="s">
        <v>301</v>
      </c>
      <c r="D116" s="8" t="s">
        <v>508</v>
      </c>
      <c r="E116" s="47">
        <f>E107/$E$106</f>
        <v>5.7216471036374205E-3</v>
      </c>
      <c r="F116" s="47">
        <f t="shared" ref="F116:R116" si="27">F107/$E$106</f>
        <v>5.1908493965120601E-3</v>
      </c>
      <c r="G116" s="47">
        <f t="shared" si="27"/>
        <v>-4.2863905224693667E-2</v>
      </c>
      <c r="H116" s="47">
        <f t="shared" si="27"/>
        <v>4.4301049149041228E-3</v>
      </c>
      <c r="I116" s="47">
        <f t="shared" si="27"/>
        <v>5.7044713440566773E-3</v>
      </c>
      <c r="J116" s="47">
        <f t="shared" si="27"/>
        <v>6.994702227355043E-3</v>
      </c>
      <c r="K116" s="47">
        <f t="shared" si="27"/>
        <v>8.4810360416523612E-3</v>
      </c>
      <c r="L116" s="47">
        <f t="shared" si="27"/>
        <v>1.0283439139158407E-2</v>
      </c>
      <c r="M116" s="47">
        <f t="shared" si="27"/>
        <v>1.2466949129632312E-2</v>
      </c>
      <c r="N116" s="47">
        <f t="shared" si="27"/>
        <v>1.5117408508390003E-2</v>
      </c>
      <c r="O116" s="47">
        <f t="shared" si="27"/>
        <v>1.8331817782542732E-2</v>
      </c>
      <c r="P116" s="47">
        <f t="shared" si="27"/>
        <v>2.222541096622271E-2</v>
      </c>
      <c r="Q116" s="47">
        <f t="shared" si="27"/>
        <v>2.6947731630576208E-2</v>
      </c>
      <c r="R116" s="47">
        <f t="shared" si="27"/>
        <v>3.2672772504960215E-2</v>
      </c>
      <c r="S116" s="8"/>
    </row>
    <row r="117" spans="1:19" ht="48.75" customHeight="1" thickBot="1" x14ac:dyDescent="0.35">
      <c r="A117" s="102" t="s">
        <v>509</v>
      </c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4"/>
    </row>
    <row r="118" spans="1:19" ht="51" customHeight="1" thickBot="1" x14ac:dyDescent="0.35">
      <c r="A118" s="60" t="s">
        <v>510</v>
      </c>
      <c r="B118" s="5" t="s">
        <v>511</v>
      </c>
      <c r="C118" s="8" t="s">
        <v>512</v>
      </c>
      <c r="D118" s="8" t="s">
        <v>513</v>
      </c>
      <c r="E118" s="9">
        <f>прилож.2!E94-прилож.2!D94</f>
        <v>0</v>
      </c>
      <c r="F118" s="9">
        <f>прилож.2!F94-прилож.2!E94</f>
        <v>0</v>
      </c>
      <c r="G118" s="9">
        <f>прилож.2!G94-прилож.2!F94</f>
        <v>0</v>
      </c>
      <c r="H118" s="9">
        <f>прилож.2!H94-прилож.2!G94</f>
        <v>0</v>
      </c>
      <c r="I118" s="9">
        <f>прилож.2!I94-прилож.2!H94</f>
        <v>0</v>
      </c>
      <c r="J118" s="9">
        <f>прилож.2!J94-прилож.2!I94</f>
        <v>0</v>
      </c>
      <c r="K118" s="9">
        <f>прилож.2!K94-прилож.2!J94</f>
        <v>0</v>
      </c>
      <c r="L118" s="9">
        <f>прилож.2!L94-прилож.2!K94</f>
        <v>0</v>
      </c>
      <c r="M118" s="9">
        <f>прилож.2!M94-прилож.2!L94</f>
        <v>0</v>
      </c>
      <c r="N118" s="9">
        <f>прилож.2!N94-прилож.2!M94</f>
        <v>0</v>
      </c>
      <c r="O118" s="9">
        <f>прилож.2!O94-прилож.2!N94</f>
        <v>0</v>
      </c>
      <c r="P118" s="9">
        <f>прилож.2!P94-прилож.2!O94</f>
        <v>0</v>
      </c>
      <c r="Q118" s="9">
        <f>прилож.2!Q94-прилож.2!P94</f>
        <v>0</v>
      </c>
      <c r="R118" s="9">
        <f>прилож.2!R94-прилож.2!Q94</f>
        <v>0</v>
      </c>
      <c r="S118" s="3" t="s">
        <v>514</v>
      </c>
    </row>
    <row r="119" spans="1:19" ht="58.5" customHeight="1" thickBot="1" x14ac:dyDescent="0.35">
      <c r="A119" s="60" t="s">
        <v>516</v>
      </c>
      <c r="B119" s="5" t="s">
        <v>517</v>
      </c>
      <c r="C119" s="8" t="s">
        <v>518</v>
      </c>
      <c r="D119" s="8" t="s">
        <v>519</v>
      </c>
      <c r="E119" s="9">
        <f>прилож.2!E95-прилож.2!D95</f>
        <v>-0.19999999999998863</v>
      </c>
      <c r="F119" s="9">
        <f>прилож.2!F95-прилож.2!E95</f>
        <v>-9.0000000000003411E-2</v>
      </c>
      <c r="G119" s="9">
        <f>прилож.2!G95-прилож.2!F95</f>
        <v>-0.31000000000000227</v>
      </c>
      <c r="H119" s="9">
        <f>прилож.2!H95-прилож.2!G95</f>
        <v>-4.7199999999999989</v>
      </c>
      <c r="I119" s="9">
        <f>прилож.2!I95-прилож.2!H95</f>
        <v>-4.5699999999999932</v>
      </c>
      <c r="J119" s="9">
        <f>прилож.2!J95-прилож.2!I95</f>
        <v>-4.4399999999999977</v>
      </c>
      <c r="K119" s="9">
        <f>прилож.2!K95-прилож.2!J95</f>
        <v>-4.3100000000000023</v>
      </c>
      <c r="L119" s="9">
        <f>прилож.2!L95-прилож.2!K95</f>
        <v>-4.1700000000000159</v>
      </c>
      <c r="M119" s="9">
        <f>прилож.2!M95-прилож.2!L95</f>
        <v>-4.0600000000000023</v>
      </c>
      <c r="N119" s="9">
        <f>прилож.2!N95-прилож.2!M95</f>
        <v>-3.9199999999999875</v>
      </c>
      <c r="O119" s="9">
        <f>прилож.2!O95-прилож.2!N95</f>
        <v>-3.8200000000000074</v>
      </c>
      <c r="P119" s="9">
        <f>прилож.2!P95-прилож.2!O95</f>
        <v>-3.6899999999999977</v>
      </c>
      <c r="Q119" s="9">
        <f>прилож.2!Q95-прилож.2!P95</f>
        <v>-3.5900000000000034</v>
      </c>
      <c r="R119" s="9">
        <f>прилож.2!R95-прилож.2!Q95</f>
        <v>-115.96</v>
      </c>
      <c r="S119" s="3" t="s">
        <v>515</v>
      </c>
    </row>
    <row r="120" spans="1:19" ht="69.75" customHeight="1" thickBot="1" x14ac:dyDescent="0.35">
      <c r="A120" s="60" t="s">
        <v>520</v>
      </c>
      <c r="B120" s="5" t="s">
        <v>521</v>
      </c>
      <c r="C120" s="8" t="s">
        <v>101</v>
      </c>
      <c r="D120" s="8" t="s">
        <v>522</v>
      </c>
      <c r="E120" s="9">
        <f>прилож.2!E97-прилож.2!D97</f>
        <v>-101964</v>
      </c>
      <c r="F120" s="9">
        <f>прилож.2!F97-прилож.2!E97</f>
        <v>25976</v>
      </c>
      <c r="G120" s="9">
        <f>прилож.2!G97-прилож.2!F97</f>
        <v>1520210</v>
      </c>
      <c r="H120" s="9">
        <f>прилож.2!H97-прилож.2!G97</f>
        <v>-601656</v>
      </c>
      <c r="I120" s="9">
        <f>прилож.2!I97-прилож.2!H97</f>
        <v>-583606</v>
      </c>
      <c r="J120" s="9">
        <f>прилож.2!J97-прилож.2!I97</f>
        <v>-566098</v>
      </c>
      <c r="K120" s="9">
        <f>прилож.2!K97-прилож.2!J97</f>
        <v>-549116</v>
      </c>
      <c r="L120" s="9">
        <f>прилож.2!L97-прилож.2!K97</f>
        <v>-532642</v>
      </c>
      <c r="M120" s="9">
        <f>прилож.2!M97-прилож.2!L97</f>
        <v>-516662</v>
      </c>
      <c r="N120" s="9">
        <f>прилож.2!N97-прилож.2!M97</f>
        <v>-501162</v>
      </c>
      <c r="O120" s="9">
        <f>прилож.2!O97-прилож.2!N97</f>
        <v>-486129</v>
      </c>
      <c r="P120" s="9">
        <f>прилож.2!P97-прилож.2!O97</f>
        <v>-471543</v>
      </c>
      <c r="Q120" s="9">
        <f>прилож.2!Q97-прилож.2!P97</f>
        <v>-457398</v>
      </c>
      <c r="R120" s="9">
        <f>прилож.2!R97-прилож.2!Q97</f>
        <v>-14789188</v>
      </c>
      <c r="S120" s="42"/>
    </row>
    <row r="121" spans="1:19" ht="54.75" customHeight="1" thickBot="1" x14ac:dyDescent="0.35">
      <c r="A121" s="60" t="s">
        <v>523</v>
      </c>
      <c r="B121" s="5" t="s">
        <v>524</v>
      </c>
      <c r="C121" s="8" t="s">
        <v>525</v>
      </c>
      <c r="D121" s="8" t="s">
        <v>526</v>
      </c>
      <c r="E121" s="9">
        <f>прилож.2!E98-прилож.2!D98</f>
        <v>0</v>
      </c>
      <c r="F121" s="9">
        <f>прилож.2!F98-прилож.2!E98</f>
        <v>0</v>
      </c>
      <c r="G121" s="9">
        <f>прилож.2!G98-прилож.2!F98</f>
        <v>-132</v>
      </c>
      <c r="H121" s="9">
        <f>прилож.2!H98-прилож.2!G98</f>
        <v>-134</v>
      </c>
      <c r="I121" s="9">
        <f>прилож.2!I98-прилож.2!H98</f>
        <v>-130</v>
      </c>
      <c r="J121" s="9">
        <f>прилож.2!J98-прилож.2!I98</f>
        <v>-127</v>
      </c>
      <c r="K121" s="9">
        <f>прилож.2!K98-прилож.2!J98</f>
        <v>-122</v>
      </c>
      <c r="L121" s="9">
        <f>прилож.2!L98-прилож.2!K98</f>
        <v>-119</v>
      </c>
      <c r="M121" s="9">
        <f>прилож.2!M98-прилож.2!L98</f>
        <v>-115</v>
      </c>
      <c r="N121" s="9">
        <f>прилож.2!N98-прилож.2!M98</f>
        <v>-112</v>
      </c>
      <c r="O121" s="9">
        <f>прилож.2!O98-прилож.2!N98</f>
        <v>-109</v>
      </c>
      <c r="P121" s="9">
        <f>прилож.2!P98-прилож.2!O98</f>
        <v>-105</v>
      </c>
      <c r="Q121" s="9">
        <f>прилож.2!Q98-прилож.2!P98</f>
        <v>-102</v>
      </c>
      <c r="R121" s="9">
        <f>прилож.2!R98-прилож.2!Q98</f>
        <v>-3300</v>
      </c>
      <c r="S121" s="42"/>
    </row>
    <row r="122" spans="1:19" ht="58.5" customHeight="1" thickBot="1" x14ac:dyDescent="0.35">
      <c r="A122" s="60" t="s">
        <v>527</v>
      </c>
      <c r="B122" s="7" t="s">
        <v>528</v>
      </c>
      <c r="C122" s="8" t="s">
        <v>83</v>
      </c>
      <c r="D122" s="8" t="s">
        <v>529</v>
      </c>
      <c r="E122" s="9">
        <f>прилож.2!E99-прилож.2!D99</f>
        <v>0</v>
      </c>
      <c r="F122" s="9">
        <f>прилож.2!F99-прилож.2!E99</f>
        <v>0</v>
      </c>
      <c r="G122" s="9">
        <f>прилож.2!G99-прилож.2!F99</f>
        <v>0</v>
      </c>
      <c r="H122" s="9">
        <f>прилож.2!H99-прилож.2!G99</f>
        <v>0</v>
      </c>
      <c r="I122" s="9">
        <f>прилож.2!I99-прилож.2!H99</f>
        <v>0</v>
      </c>
      <c r="J122" s="9">
        <f>прилож.2!J99-прилож.2!I99</f>
        <v>0</v>
      </c>
      <c r="K122" s="9">
        <f>прилож.2!K99-прилож.2!J99</f>
        <v>0</v>
      </c>
      <c r="L122" s="9">
        <f>прилож.2!L99-прилож.2!K99</f>
        <v>0</v>
      </c>
      <c r="M122" s="9">
        <f>прилож.2!M99-прилож.2!L99</f>
        <v>0</v>
      </c>
      <c r="N122" s="9">
        <f>прилож.2!N99-прилож.2!M99</f>
        <v>0</v>
      </c>
      <c r="O122" s="9">
        <f>прилож.2!O99-прилож.2!N99</f>
        <v>0</v>
      </c>
      <c r="P122" s="9">
        <f>прилож.2!P99-прилож.2!O99</f>
        <v>0</v>
      </c>
      <c r="Q122" s="9">
        <f>прилож.2!Q99-прилож.2!P99</f>
        <v>0</v>
      </c>
      <c r="R122" s="9">
        <f>прилож.2!R99-прилож.2!Q99</f>
        <v>0</v>
      </c>
      <c r="S122" s="42"/>
    </row>
    <row r="123" spans="1:19" ht="45" customHeight="1" thickBot="1" x14ac:dyDescent="0.35">
      <c r="A123" s="60" t="s">
        <v>530</v>
      </c>
      <c r="B123" s="7" t="s">
        <v>531</v>
      </c>
      <c r="C123" s="8" t="s">
        <v>532</v>
      </c>
      <c r="D123" s="8" t="s">
        <v>533</v>
      </c>
      <c r="E123" s="9">
        <f>прилож.2!E100-прилож.2!D100</f>
        <v>0</v>
      </c>
      <c r="F123" s="9">
        <f>прилож.2!F100-прилож.2!E100</f>
        <v>0</v>
      </c>
      <c r="G123" s="9">
        <f>прилож.2!G100-прилож.2!F100</f>
        <v>0</v>
      </c>
      <c r="H123" s="9">
        <f>прилож.2!H100-прилож.2!G100</f>
        <v>0</v>
      </c>
      <c r="I123" s="9">
        <f>прилож.2!I100-прилож.2!H100</f>
        <v>0</v>
      </c>
      <c r="J123" s="9">
        <f>прилож.2!J100-прилож.2!I100</f>
        <v>0</v>
      </c>
      <c r="K123" s="9">
        <f>прилож.2!K100-прилож.2!J100</f>
        <v>0</v>
      </c>
      <c r="L123" s="9">
        <f>прилож.2!L100-прилож.2!K100</f>
        <v>0</v>
      </c>
      <c r="M123" s="9">
        <f>прилож.2!M100-прилож.2!L100</f>
        <v>0</v>
      </c>
      <c r="N123" s="9">
        <f>прилож.2!N100-прилож.2!M100</f>
        <v>0</v>
      </c>
      <c r="O123" s="9">
        <f>прилож.2!O100-прилож.2!N100</f>
        <v>0</v>
      </c>
      <c r="P123" s="9">
        <f>прилож.2!P100-прилож.2!O100</f>
        <v>0</v>
      </c>
      <c r="Q123" s="9">
        <f>прилож.2!Q100-прилож.2!P100</f>
        <v>0</v>
      </c>
      <c r="R123" s="9">
        <f>прилож.2!R100-прилож.2!Q100</f>
        <v>0</v>
      </c>
      <c r="S123" s="4"/>
    </row>
    <row r="124" spans="1:19" ht="37.5" customHeight="1" thickBot="1" x14ac:dyDescent="0.35">
      <c r="A124" s="102" t="s">
        <v>534</v>
      </c>
      <c r="B124" s="103"/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4"/>
    </row>
    <row r="125" spans="1:19" ht="161.25" customHeight="1" thickBot="1" x14ac:dyDescent="0.35">
      <c r="A125" s="60" t="s">
        <v>535</v>
      </c>
      <c r="B125" s="5" t="s">
        <v>536</v>
      </c>
      <c r="C125" s="8" t="s">
        <v>8</v>
      </c>
      <c r="D125" s="8" t="s">
        <v>537</v>
      </c>
      <c r="E125" s="40">
        <f>прилож.2!E101-прилож.2!D101</f>
        <v>0</v>
      </c>
      <c r="F125" s="40">
        <f>прилож.2!F101-прилож.2!E101</f>
        <v>0</v>
      </c>
      <c r="G125" s="40">
        <f>прилож.2!G101-прилож.2!F101</f>
        <v>0</v>
      </c>
      <c r="H125" s="40">
        <f>прилож.2!H101-прилож.2!G101</f>
        <v>0</v>
      </c>
      <c r="I125" s="40">
        <f>прилож.2!I101-прилож.2!H101</f>
        <v>0</v>
      </c>
      <c r="J125" s="40">
        <f>прилож.2!J101-прилож.2!I101</f>
        <v>0</v>
      </c>
      <c r="K125" s="40">
        <f>прилож.2!K101-прилож.2!J101</f>
        <v>0</v>
      </c>
      <c r="L125" s="40">
        <f>прилож.2!L101-прилож.2!K101</f>
        <v>0</v>
      </c>
      <c r="M125" s="40">
        <f>прилож.2!M101-прилож.2!L101</f>
        <v>0</v>
      </c>
      <c r="N125" s="40">
        <f>прилож.2!N101-прилож.2!M101</f>
        <v>0</v>
      </c>
      <c r="O125" s="40">
        <f>прилож.2!O101-прилож.2!N101</f>
        <v>0</v>
      </c>
      <c r="P125" s="40">
        <f>прилож.2!P101-прилож.2!O101</f>
        <v>0</v>
      </c>
      <c r="Q125" s="40">
        <f>прилож.2!Q101-прилож.2!P101</f>
        <v>0</v>
      </c>
      <c r="R125" s="40">
        <f>прилож.2!R101-прилож.2!Q101</f>
        <v>0</v>
      </c>
      <c r="S125" s="38" t="s">
        <v>538</v>
      </c>
    </row>
    <row r="126" spans="1:19" ht="178.5" customHeight="1" thickBot="1" x14ac:dyDescent="0.35">
      <c r="A126" s="60" t="s">
        <v>540</v>
      </c>
      <c r="B126" s="5" t="s">
        <v>541</v>
      </c>
      <c r="C126" s="8" t="s">
        <v>8</v>
      </c>
      <c r="D126" s="8" t="s">
        <v>542</v>
      </c>
      <c r="E126" s="40">
        <f>прилож.2!E102-прилож.2!D102</f>
        <v>0</v>
      </c>
      <c r="F126" s="40">
        <f>прилож.2!F102-прилож.2!E102</f>
        <v>0</v>
      </c>
      <c r="G126" s="40">
        <f>прилож.2!G102-прилож.2!F102</f>
        <v>0</v>
      </c>
      <c r="H126" s="40">
        <f>прилож.2!H102-прилож.2!G102</f>
        <v>0</v>
      </c>
      <c r="I126" s="40">
        <f>прилож.2!I102-прилож.2!H102</f>
        <v>0</v>
      </c>
      <c r="J126" s="40">
        <f>прилож.2!J102-прилож.2!I102</f>
        <v>0</v>
      </c>
      <c r="K126" s="40">
        <f>прилож.2!K102-прилож.2!J102</f>
        <v>0</v>
      </c>
      <c r="L126" s="40">
        <f>прилож.2!L102-прилож.2!K102</f>
        <v>0</v>
      </c>
      <c r="M126" s="40">
        <f>прилож.2!M102-прилож.2!L102</f>
        <v>0</v>
      </c>
      <c r="N126" s="40">
        <f>прилож.2!N102-прилож.2!M102</f>
        <v>0</v>
      </c>
      <c r="O126" s="40">
        <f>прилож.2!O102-прилож.2!N102</f>
        <v>0</v>
      </c>
      <c r="P126" s="40">
        <f>прилож.2!P102-прилож.2!O102</f>
        <v>0</v>
      </c>
      <c r="Q126" s="40">
        <f>прилож.2!Q102-прилож.2!P102</f>
        <v>0</v>
      </c>
      <c r="R126" s="40">
        <f>прилож.2!R102-прилож.2!Q102</f>
        <v>0</v>
      </c>
      <c r="S126" s="8" t="s">
        <v>539</v>
      </c>
    </row>
    <row r="129" spans="2:18" hidden="1" x14ac:dyDescent="0.25">
      <c r="B129" s="117" t="s">
        <v>544</v>
      </c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</row>
    <row r="130" spans="2:18" hidden="1" x14ac:dyDescent="0.25"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</row>
  </sheetData>
  <mergeCells count="35">
    <mergeCell ref="A1:S1"/>
    <mergeCell ref="A4:R4"/>
    <mergeCell ref="A5:A6"/>
    <mergeCell ref="B5:B6"/>
    <mergeCell ref="C5:C6"/>
    <mergeCell ref="E5:R5"/>
    <mergeCell ref="S5:S6"/>
    <mergeCell ref="P3:S3"/>
    <mergeCell ref="O9:O10"/>
    <mergeCell ref="A8:S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A60:S60"/>
    <mergeCell ref="A117:S117"/>
    <mergeCell ref="A124:S124"/>
    <mergeCell ref="B129:R130"/>
    <mergeCell ref="P2:U2"/>
    <mergeCell ref="P9:P10"/>
    <mergeCell ref="Q9:Q10"/>
    <mergeCell ref="R9:R10"/>
    <mergeCell ref="S9:S10"/>
    <mergeCell ref="A18:S18"/>
    <mergeCell ref="A27:S27"/>
    <mergeCell ref="J9:J10"/>
    <mergeCell ref="K9:K10"/>
    <mergeCell ref="L9:L10"/>
    <mergeCell ref="M9:M10"/>
    <mergeCell ref="N9:N10"/>
  </mergeCells>
  <pageMargins left="0.31496062992125984" right="0.31496062992125984" top="0.74803149606299213" bottom="0.74803149606299213" header="0.31496062992125984" footer="0.31496062992125984"/>
  <pageSetup paperSize="9" scale="4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прилож.2</vt:lpstr>
      <vt:lpstr>прилож.4</vt:lpstr>
      <vt:lpstr>прилож 3-ФОР 15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2016-02-29T08:36:08Z</dcterms:modified>
</cp:coreProperties>
</file>